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Zakázky\2022\VDI\22-61 Kotopeky\"/>
    </mc:Choice>
  </mc:AlternateContent>
  <bookViews>
    <workbookView xWindow="0" yWindow="0" windowWidth="0" windowHeight="0"/>
  </bookViews>
  <sheets>
    <sheet name="Rekapitulace stavby" sheetId="1" r:id="rId1"/>
    <sheet name="SO 101 - Polní cesta C2" sheetId="2" r:id="rId2"/>
    <sheet name="SO 102 - Příkop SP1" sheetId="3" r:id="rId3"/>
    <sheet name="SO 103 - Příkop SP2" sheetId="4" r:id="rId4"/>
    <sheet name="SO 104 - Podélné propustk..." sheetId="5" r:id="rId5"/>
    <sheet name="SO 110 - Polní cesta C11" sheetId="6" r:id="rId6"/>
    <sheet name="SO 111 - Příkop OP1" sheetId="7" r:id="rId7"/>
    <sheet name="SO 112 - Propustek P11 DN..." sheetId="8" r:id="rId8"/>
    <sheet name="VON - Vedlejší a ostatní ..." sheetId="9" r:id="rId9"/>
    <sheet name="Seznam figur" sheetId="10" r:id="rId10"/>
    <sheet name="Pokyny pro vyplnění" sheetId="11" r:id="rId11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101 - Polní cesta C2'!$C$86:$L$237</definedName>
    <definedName name="_xlnm.Print_Area" localSheetId="1">'SO 101 - Polní cesta C2'!$C$4:$K$41,'SO 101 - Polní cesta C2'!$C$47:$K$68,'SO 101 - Polní cesta C2'!$C$74:$K$237</definedName>
    <definedName name="_xlnm.Print_Titles" localSheetId="1">'SO 101 - Polní cesta C2'!$86:$86</definedName>
    <definedName name="_xlnm._FilterDatabase" localSheetId="2" hidden="1">'SO 102 - Příkop SP1'!$C$87:$L$170</definedName>
    <definedName name="_xlnm.Print_Area" localSheetId="2">'SO 102 - Příkop SP1'!$C$4:$K$41,'SO 102 - Příkop SP1'!$C$47:$K$69,'SO 102 - Příkop SP1'!$C$75:$K$170</definedName>
    <definedName name="_xlnm.Print_Titles" localSheetId="2">'SO 102 - Příkop SP1'!$87:$87</definedName>
    <definedName name="_xlnm._FilterDatabase" localSheetId="3" hidden="1">'SO 103 - Příkop SP2'!$C$85:$L$152</definedName>
    <definedName name="_xlnm.Print_Area" localSheetId="3">'SO 103 - Příkop SP2'!$C$4:$K$41,'SO 103 - Příkop SP2'!$C$47:$K$67,'SO 103 - Příkop SP2'!$C$73:$K$152</definedName>
    <definedName name="_xlnm.Print_Titles" localSheetId="3">'SO 103 - Příkop SP2'!$85:$85</definedName>
    <definedName name="_xlnm._FilterDatabase" localSheetId="4" hidden="1">'SO 104 - Podélné propustk...'!$C$87:$L$195</definedName>
    <definedName name="_xlnm.Print_Area" localSheetId="4">'SO 104 - Podélné propustk...'!$C$4:$K$41,'SO 104 - Podélné propustk...'!$C$47:$K$69,'SO 104 - Podélné propustk...'!$C$75:$K$195</definedName>
    <definedName name="_xlnm.Print_Titles" localSheetId="4">'SO 104 - Podélné propustk...'!$87:$87</definedName>
    <definedName name="_xlnm._FilterDatabase" localSheetId="5" hidden="1">'SO 110 - Polní cesta C11'!$C$84:$L$202</definedName>
    <definedName name="_xlnm.Print_Area" localSheetId="5">'SO 110 - Polní cesta C11'!$C$4:$K$41,'SO 110 - Polní cesta C11'!$C$47:$K$66,'SO 110 - Polní cesta C11'!$C$72:$K$202</definedName>
    <definedName name="_xlnm.Print_Titles" localSheetId="5">'SO 110 - Polní cesta C11'!$84:$84</definedName>
    <definedName name="_xlnm._FilterDatabase" localSheetId="6" hidden="1">'SO 111 - Příkop OP1'!$C$85:$L$152</definedName>
    <definedName name="_xlnm.Print_Area" localSheetId="6">'SO 111 - Příkop OP1'!$C$4:$K$41,'SO 111 - Příkop OP1'!$C$47:$K$67,'SO 111 - Příkop OP1'!$C$73:$K$152</definedName>
    <definedName name="_xlnm.Print_Titles" localSheetId="6">'SO 111 - Příkop OP1'!$85:$85</definedName>
    <definedName name="_xlnm._FilterDatabase" localSheetId="7" hidden="1">'SO 112 - Propustek P11 DN...'!$C$87:$L$237</definedName>
    <definedName name="_xlnm.Print_Area" localSheetId="7">'SO 112 - Propustek P11 DN...'!$C$4:$K$41,'SO 112 - Propustek P11 DN...'!$C$47:$K$69,'SO 112 - Propustek P11 DN...'!$C$75:$K$237</definedName>
    <definedName name="_xlnm.Print_Titles" localSheetId="7">'SO 112 - Propustek P11 DN...'!$87:$87</definedName>
    <definedName name="_xlnm._FilterDatabase" localSheetId="8" hidden="1">'VON - Vedlejší a ostatní ...'!$C$85:$L$103</definedName>
    <definedName name="_xlnm.Print_Area" localSheetId="8">'VON - Vedlejší a ostatní ...'!$C$4:$K$41,'VON - Vedlejší a ostatní ...'!$C$47:$K$67,'VON - Vedlejší a ostatní ...'!$C$73:$K$103</definedName>
    <definedName name="_xlnm.Print_Titles" localSheetId="8">'VON - Vedlejší a ostatní ...'!$85:$85</definedName>
    <definedName name="_xlnm.Print_Area" localSheetId="9">'Seznam figur'!$C$4:$G$213</definedName>
    <definedName name="_xlnm.Print_Titles" localSheetId="9">'Seznam figur'!$9:$9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D7"/>
  <c i="9" r="K39"/>
  <c r="K38"/>
  <c i="1" r="BA62"/>
  <c i="9" r="K37"/>
  <c i="1" r="AZ62"/>
  <c i="9" r="BI101"/>
  <c r="BH101"/>
  <c r="BG101"/>
  <c r="BF101"/>
  <c r="X101"/>
  <c r="X100"/>
  <c r="V101"/>
  <c r="V100"/>
  <c r="T101"/>
  <c r="T100"/>
  <c r="P101"/>
  <c r="BI98"/>
  <c r="BH98"/>
  <c r="BG98"/>
  <c r="BF98"/>
  <c r="X98"/>
  <c r="X97"/>
  <c r="V98"/>
  <c r="V97"/>
  <c r="T98"/>
  <c r="T97"/>
  <c r="P98"/>
  <c r="BI95"/>
  <c r="BH95"/>
  <c r="BG95"/>
  <c r="BF95"/>
  <c r="X95"/>
  <c r="X94"/>
  <c r="V95"/>
  <c r="V94"/>
  <c r="T95"/>
  <c r="T94"/>
  <c r="P95"/>
  <c r="BI92"/>
  <c r="BH92"/>
  <c r="BG92"/>
  <c r="BF92"/>
  <c r="X92"/>
  <c r="V92"/>
  <c r="T92"/>
  <c r="P92"/>
  <c r="BI89"/>
  <c r="BH89"/>
  <c r="BG89"/>
  <c r="BF89"/>
  <c r="X89"/>
  <c r="V89"/>
  <c r="T89"/>
  <c r="P89"/>
  <c r="F82"/>
  <c r="F80"/>
  <c r="E78"/>
  <c r="F56"/>
  <c r="F54"/>
  <c r="E52"/>
  <c r="J24"/>
  <c r="E24"/>
  <c r="J83"/>
  <c r="J23"/>
  <c r="J21"/>
  <c r="E21"/>
  <c r="J82"/>
  <c r="J20"/>
  <c r="J18"/>
  <c r="E18"/>
  <c r="F57"/>
  <c r="J17"/>
  <c r="J12"/>
  <c r="J54"/>
  <c r="E7"/>
  <c r="E76"/>
  <c i="8" r="K39"/>
  <c r="K38"/>
  <c i="1" r="BA61"/>
  <c i="8" r="K37"/>
  <c i="1" r="AZ61"/>
  <c i="8" r="BI235"/>
  <c r="BH235"/>
  <c r="BG235"/>
  <c r="BF235"/>
  <c r="X235"/>
  <c r="V235"/>
  <c r="T235"/>
  <c r="P235"/>
  <c r="BI232"/>
  <c r="BH232"/>
  <c r="BG232"/>
  <c r="BF232"/>
  <c r="X232"/>
  <c r="V232"/>
  <c r="T232"/>
  <c r="P232"/>
  <c r="BI227"/>
  <c r="BH227"/>
  <c r="BG227"/>
  <c r="BF227"/>
  <c r="X227"/>
  <c r="V227"/>
  <c r="T227"/>
  <c r="P227"/>
  <c r="BI223"/>
  <c r="BH223"/>
  <c r="BG223"/>
  <c r="BF223"/>
  <c r="X223"/>
  <c r="V223"/>
  <c r="T223"/>
  <c r="P223"/>
  <c r="BI220"/>
  <c r="BH220"/>
  <c r="BG220"/>
  <c r="BF220"/>
  <c r="X220"/>
  <c r="V220"/>
  <c r="T220"/>
  <c r="P220"/>
  <c r="BI217"/>
  <c r="BH217"/>
  <c r="BG217"/>
  <c r="BF217"/>
  <c r="X217"/>
  <c r="V217"/>
  <c r="T217"/>
  <c r="P217"/>
  <c r="BI212"/>
  <c r="BH212"/>
  <c r="BG212"/>
  <c r="BF212"/>
  <c r="X212"/>
  <c r="V212"/>
  <c r="T212"/>
  <c r="P212"/>
  <c r="BI208"/>
  <c r="BH208"/>
  <c r="BG208"/>
  <c r="BF208"/>
  <c r="X208"/>
  <c r="V208"/>
  <c r="T208"/>
  <c r="P208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8"/>
  <c r="BH198"/>
  <c r="BG198"/>
  <c r="BF198"/>
  <c r="X198"/>
  <c r="V198"/>
  <c r="T198"/>
  <c r="P198"/>
  <c r="BI194"/>
  <c r="BH194"/>
  <c r="BG194"/>
  <c r="BF194"/>
  <c r="X194"/>
  <c r="V194"/>
  <c r="T194"/>
  <c r="P194"/>
  <c r="BI191"/>
  <c r="BH191"/>
  <c r="BG191"/>
  <c r="BF191"/>
  <c r="X191"/>
  <c r="V191"/>
  <c r="T191"/>
  <c r="P191"/>
  <c r="BI187"/>
  <c r="BH187"/>
  <c r="BG187"/>
  <c r="BF187"/>
  <c r="X187"/>
  <c r="V187"/>
  <c r="T187"/>
  <c r="P187"/>
  <c r="BI183"/>
  <c r="BH183"/>
  <c r="BG183"/>
  <c r="BF183"/>
  <c r="X183"/>
  <c r="V183"/>
  <c r="T183"/>
  <c r="P183"/>
  <c r="BI177"/>
  <c r="BH177"/>
  <c r="BG177"/>
  <c r="BF177"/>
  <c r="X177"/>
  <c r="V177"/>
  <c r="T177"/>
  <c r="P177"/>
  <c r="BI174"/>
  <c r="BH174"/>
  <c r="BG174"/>
  <c r="BF174"/>
  <c r="X174"/>
  <c r="V174"/>
  <c r="T174"/>
  <c r="P174"/>
  <c r="BI170"/>
  <c r="BH170"/>
  <c r="BG170"/>
  <c r="BF170"/>
  <c r="X170"/>
  <c r="V170"/>
  <c r="T170"/>
  <c r="P170"/>
  <c r="BI166"/>
  <c r="BH166"/>
  <c r="BG166"/>
  <c r="BF166"/>
  <c r="X166"/>
  <c r="V166"/>
  <c r="T166"/>
  <c r="P166"/>
  <c r="BI162"/>
  <c r="BH162"/>
  <c r="BG162"/>
  <c r="BF162"/>
  <c r="X162"/>
  <c r="V162"/>
  <c r="T162"/>
  <c r="P162"/>
  <c r="BI158"/>
  <c r="BH158"/>
  <c r="BG158"/>
  <c r="BF158"/>
  <c r="X158"/>
  <c r="V158"/>
  <c r="T158"/>
  <c r="P158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3"/>
  <c r="BH143"/>
  <c r="BG143"/>
  <c r="BF143"/>
  <c r="X143"/>
  <c r="V143"/>
  <c r="T143"/>
  <c r="P143"/>
  <c r="BI139"/>
  <c r="BH139"/>
  <c r="BG139"/>
  <c r="BF139"/>
  <c r="X139"/>
  <c r="V139"/>
  <c r="T139"/>
  <c r="P139"/>
  <c r="BI132"/>
  <c r="BH132"/>
  <c r="BG132"/>
  <c r="BF132"/>
  <c r="X132"/>
  <c r="V132"/>
  <c r="T132"/>
  <c r="P132"/>
  <c r="BI127"/>
  <c r="BH127"/>
  <c r="BG127"/>
  <c r="BF127"/>
  <c r="X127"/>
  <c r="V127"/>
  <c r="T127"/>
  <c r="P127"/>
  <c r="BI123"/>
  <c r="BH123"/>
  <c r="BG123"/>
  <c r="BF123"/>
  <c r="X123"/>
  <c r="V123"/>
  <c r="T123"/>
  <c r="P123"/>
  <c r="BI119"/>
  <c r="BH119"/>
  <c r="BG119"/>
  <c r="BF119"/>
  <c r="X119"/>
  <c r="V119"/>
  <c r="T119"/>
  <c r="P119"/>
  <c r="BI115"/>
  <c r="BH115"/>
  <c r="BG115"/>
  <c r="BF115"/>
  <c r="X115"/>
  <c r="V115"/>
  <c r="T115"/>
  <c r="P115"/>
  <c r="BI111"/>
  <c r="BH111"/>
  <c r="BG111"/>
  <c r="BF111"/>
  <c r="X111"/>
  <c r="V111"/>
  <c r="T111"/>
  <c r="P111"/>
  <c r="BI108"/>
  <c r="BH108"/>
  <c r="BG108"/>
  <c r="BF108"/>
  <c r="X108"/>
  <c r="V108"/>
  <c r="T108"/>
  <c r="P108"/>
  <c r="BI101"/>
  <c r="BH101"/>
  <c r="BG101"/>
  <c r="BF101"/>
  <c r="X101"/>
  <c r="V101"/>
  <c r="T101"/>
  <c r="P101"/>
  <c r="BI95"/>
  <c r="BH95"/>
  <c r="BG95"/>
  <c r="BF95"/>
  <c r="X95"/>
  <c r="V95"/>
  <c r="T95"/>
  <c r="P95"/>
  <c r="BI91"/>
  <c r="BH91"/>
  <c r="BG91"/>
  <c r="BF91"/>
  <c r="X91"/>
  <c r="V91"/>
  <c r="T91"/>
  <c r="P91"/>
  <c r="F84"/>
  <c r="F82"/>
  <c r="E80"/>
  <c r="F56"/>
  <c r="F54"/>
  <c r="E52"/>
  <c r="J24"/>
  <c r="E24"/>
  <c r="J85"/>
  <c r="J23"/>
  <c r="J21"/>
  <c r="E21"/>
  <c r="J84"/>
  <c r="J20"/>
  <c r="J18"/>
  <c r="E18"/>
  <c r="F57"/>
  <c r="J17"/>
  <c r="J12"/>
  <c r="J54"/>
  <c r="E7"/>
  <c r="E78"/>
  <c i="7" r="K39"/>
  <c r="K38"/>
  <c i="1" r="BA60"/>
  <c i="7" r="K37"/>
  <c i="1" r="AZ60"/>
  <c i="7" r="BI150"/>
  <c r="BH150"/>
  <c r="BG150"/>
  <c r="BF150"/>
  <c r="X150"/>
  <c r="V150"/>
  <c r="T150"/>
  <c r="P150"/>
  <c r="BI147"/>
  <c r="BH147"/>
  <c r="BG147"/>
  <c r="BF147"/>
  <c r="X147"/>
  <c r="V147"/>
  <c r="T147"/>
  <c r="P147"/>
  <c r="BI143"/>
  <c r="BH143"/>
  <c r="BG143"/>
  <c r="BF143"/>
  <c r="X143"/>
  <c r="V143"/>
  <c r="T143"/>
  <c r="P143"/>
  <c r="BI139"/>
  <c r="BH139"/>
  <c r="BG139"/>
  <c r="BF139"/>
  <c r="X139"/>
  <c r="V139"/>
  <c r="T139"/>
  <c r="P139"/>
  <c r="BI131"/>
  <c r="BH131"/>
  <c r="BG131"/>
  <c r="BF131"/>
  <c r="X131"/>
  <c r="X130"/>
  <c r="V131"/>
  <c r="V130"/>
  <c r="T131"/>
  <c r="T130"/>
  <c r="P131"/>
  <c r="BI126"/>
  <c r="BH126"/>
  <c r="BG126"/>
  <c r="BF126"/>
  <c r="X126"/>
  <c r="V126"/>
  <c r="T126"/>
  <c r="P126"/>
  <c r="BI122"/>
  <c r="BH122"/>
  <c r="BG122"/>
  <c r="BF122"/>
  <c r="X122"/>
  <c r="V122"/>
  <c r="T122"/>
  <c r="P122"/>
  <c r="BI118"/>
  <c r="BH118"/>
  <c r="BG118"/>
  <c r="BF118"/>
  <c r="X118"/>
  <c r="V118"/>
  <c r="T118"/>
  <c r="P118"/>
  <c r="BI114"/>
  <c r="BH114"/>
  <c r="BG114"/>
  <c r="BF114"/>
  <c r="X114"/>
  <c r="V114"/>
  <c r="T114"/>
  <c r="P114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3"/>
  <c r="BH103"/>
  <c r="BG103"/>
  <c r="BF103"/>
  <c r="X103"/>
  <c r="V103"/>
  <c r="T103"/>
  <c r="P103"/>
  <c r="BI100"/>
  <c r="BH100"/>
  <c r="BG100"/>
  <c r="BF100"/>
  <c r="X100"/>
  <c r="V100"/>
  <c r="T100"/>
  <c r="P100"/>
  <c r="BI96"/>
  <c r="BH96"/>
  <c r="BG96"/>
  <c r="BF96"/>
  <c r="X96"/>
  <c r="V96"/>
  <c r="T96"/>
  <c r="P96"/>
  <c r="BI93"/>
  <c r="BH93"/>
  <c r="BG93"/>
  <c r="BF93"/>
  <c r="X93"/>
  <c r="V93"/>
  <c r="T93"/>
  <c r="P93"/>
  <c r="BI89"/>
  <c r="BH89"/>
  <c r="BG89"/>
  <c r="BF89"/>
  <c r="X89"/>
  <c r="V89"/>
  <c r="T89"/>
  <c r="P89"/>
  <c r="F82"/>
  <c r="F80"/>
  <c r="E78"/>
  <c r="F56"/>
  <c r="F54"/>
  <c r="E52"/>
  <c r="J24"/>
  <c r="E24"/>
  <c r="J83"/>
  <c r="J23"/>
  <c r="J21"/>
  <c r="E21"/>
  <c r="J82"/>
  <c r="J20"/>
  <c r="J18"/>
  <c r="E18"/>
  <c r="F57"/>
  <c r="J17"/>
  <c r="J12"/>
  <c r="J54"/>
  <c r="E7"/>
  <c r="E76"/>
  <c i="6" r="K39"/>
  <c r="K38"/>
  <c i="1" r="BA59"/>
  <c i="6" r="K37"/>
  <c i="1" r="AZ59"/>
  <c i="6" r="BI200"/>
  <c r="BH200"/>
  <c r="BG200"/>
  <c r="BF200"/>
  <c r="X200"/>
  <c r="V200"/>
  <c r="T200"/>
  <c r="P200"/>
  <c r="BI197"/>
  <c r="BH197"/>
  <c r="BG197"/>
  <c r="BF197"/>
  <c r="X197"/>
  <c r="V197"/>
  <c r="T197"/>
  <c r="P197"/>
  <c r="BI192"/>
  <c r="BH192"/>
  <c r="BG192"/>
  <c r="BF192"/>
  <c r="X192"/>
  <c r="V192"/>
  <c r="T192"/>
  <c r="P192"/>
  <c r="BI188"/>
  <c r="BH188"/>
  <c r="BG188"/>
  <c r="BF188"/>
  <c r="X188"/>
  <c r="V188"/>
  <c r="T188"/>
  <c r="P188"/>
  <c r="BI184"/>
  <c r="BH184"/>
  <c r="BG184"/>
  <c r="BF184"/>
  <c r="X184"/>
  <c r="V184"/>
  <c r="T184"/>
  <c r="P184"/>
  <c r="BI180"/>
  <c r="BH180"/>
  <c r="BG180"/>
  <c r="BF180"/>
  <c r="X180"/>
  <c r="V180"/>
  <c r="T180"/>
  <c r="P180"/>
  <c r="BI176"/>
  <c r="BH176"/>
  <c r="BG176"/>
  <c r="BF176"/>
  <c r="X176"/>
  <c r="V176"/>
  <c r="T176"/>
  <c r="P176"/>
  <c r="BI172"/>
  <c r="BH172"/>
  <c r="BG172"/>
  <c r="BF172"/>
  <c r="X172"/>
  <c r="V172"/>
  <c r="T172"/>
  <c r="P172"/>
  <c r="BI167"/>
  <c r="BH167"/>
  <c r="BG167"/>
  <c r="BF167"/>
  <c r="X167"/>
  <c r="V167"/>
  <c r="T167"/>
  <c r="P167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6"/>
  <c r="BH156"/>
  <c r="BG156"/>
  <c r="BF156"/>
  <c r="X156"/>
  <c r="V156"/>
  <c r="T156"/>
  <c r="P156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3"/>
  <c r="BH143"/>
  <c r="BG143"/>
  <c r="BF143"/>
  <c r="X143"/>
  <c r="V143"/>
  <c r="T143"/>
  <c r="P143"/>
  <c r="BI139"/>
  <c r="BH139"/>
  <c r="BG139"/>
  <c r="BF139"/>
  <c r="X139"/>
  <c r="V139"/>
  <c r="T139"/>
  <c r="P139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7"/>
  <c r="BH127"/>
  <c r="BG127"/>
  <c r="BF127"/>
  <c r="X127"/>
  <c r="V127"/>
  <c r="T127"/>
  <c r="P127"/>
  <c r="BI123"/>
  <c r="BH123"/>
  <c r="BG123"/>
  <c r="BF123"/>
  <c r="X123"/>
  <c r="V123"/>
  <c r="T123"/>
  <c r="P123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2"/>
  <c r="BH112"/>
  <c r="BG112"/>
  <c r="BF112"/>
  <c r="X112"/>
  <c r="V112"/>
  <c r="T112"/>
  <c r="P112"/>
  <c r="BI109"/>
  <c r="BH109"/>
  <c r="BG109"/>
  <c r="BF109"/>
  <c r="X109"/>
  <c r="V109"/>
  <c r="T109"/>
  <c r="P109"/>
  <c r="BI106"/>
  <c r="BH106"/>
  <c r="BG106"/>
  <c r="BF106"/>
  <c r="X106"/>
  <c r="V106"/>
  <c r="T106"/>
  <c r="P106"/>
  <c r="BI103"/>
  <c r="BH103"/>
  <c r="BG103"/>
  <c r="BF103"/>
  <c r="X103"/>
  <c r="V103"/>
  <c r="T103"/>
  <c r="P103"/>
  <c r="BI100"/>
  <c r="BH100"/>
  <c r="BG100"/>
  <c r="BF100"/>
  <c r="X100"/>
  <c r="V100"/>
  <c r="T100"/>
  <c r="P100"/>
  <c r="BI96"/>
  <c r="BH96"/>
  <c r="BG96"/>
  <c r="BF96"/>
  <c r="X96"/>
  <c r="V96"/>
  <c r="T96"/>
  <c r="P96"/>
  <c r="BI92"/>
  <c r="BH92"/>
  <c r="BG92"/>
  <c r="BF92"/>
  <c r="X92"/>
  <c r="V92"/>
  <c r="T92"/>
  <c r="P92"/>
  <c r="BI88"/>
  <c r="BH88"/>
  <c r="BG88"/>
  <c r="BF88"/>
  <c r="X88"/>
  <c r="V88"/>
  <c r="T88"/>
  <c r="P88"/>
  <c r="F81"/>
  <c r="F79"/>
  <c r="E77"/>
  <c r="F56"/>
  <c r="F54"/>
  <c r="E52"/>
  <c r="J24"/>
  <c r="E24"/>
  <c r="J82"/>
  <c r="J23"/>
  <c r="J21"/>
  <c r="E21"/>
  <c r="J81"/>
  <c r="J20"/>
  <c r="J18"/>
  <c r="E18"/>
  <c r="F82"/>
  <c r="J17"/>
  <c r="J12"/>
  <c r="J79"/>
  <c r="E7"/>
  <c r="E50"/>
  <c i="5" r="K39"/>
  <c r="K38"/>
  <c i="1" r="BA58"/>
  <c i="5" r="K37"/>
  <c i="1" r="AZ58"/>
  <c i="5" r="BI193"/>
  <c r="BH193"/>
  <c r="BG193"/>
  <c r="BF193"/>
  <c r="X193"/>
  <c r="V193"/>
  <c r="T193"/>
  <c r="P193"/>
  <c r="BI190"/>
  <c r="BH190"/>
  <c r="BG190"/>
  <c r="BF190"/>
  <c r="X190"/>
  <c r="V190"/>
  <c r="T190"/>
  <c r="P190"/>
  <c r="BI185"/>
  <c r="BH185"/>
  <c r="BG185"/>
  <c r="BF185"/>
  <c r="X185"/>
  <c r="V185"/>
  <c r="T185"/>
  <c r="P185"/>
  <c r="BI181"/>
  <c r="BH181"/>
  <c r="BG181"/>
  <c r="BF181"/>
  <c r="X181"/>
  <c r="V181"/>
  <c r="T181"/>
  <c r="P181"/>
  <c r="BI178"/>
  <c r="BH178"/>
  <c r="BG178"/>
  <c r="BF178"/>
  <c r="X178"/>
  <c r="V178"/>
  <c r="T178"/>
  <c r="P178"/>
  <c r="BI174"/>
  <c r="BH174"/>
  <c r="BG174"/>
  <c r="BF174"/>
  <c r="X174"/>
  <c r="V174"/>
  <c r="T174"/>
  <c r="P174"/>
  <c r="BI169"/>
  <c r="BH169"/>
  <c r="BG169"/>
  <c r="BF169"/>
  <c r="X169"/>
  <c r="V169"/>
  <c r="T169"/>
  <c r="P169"/>
  <c r="BI165"/>
  <c r="BH165"/>
  <c r="BG165"/>
  <c r="BF165"/>
  <c r="X165"/>
  <c r="V165"/>
  <c r="T165"/>
  <c r="P165"/>
  <c r="BI163"/>
  <c r="BH163"/>
  <c r="BG163"/>
  <c r="BF163"/>
  <c r="X163"/>
  <c r="V163"/>
  <c r="T163"/>
  <c r="P163"/>
  <c r="BI159"/>
  <c r="BH159"/>
  <c r="BG159"/>
  <c r="BF159"/>
  <c r="X159"/>
  <c r="V159"/>
  <c r="T159"/>
  <c r="P159"/>
  <c r="BI155"/>
  <c r="BH155"/>
  <c r="BG155"/>
  <c r="BF155"/>
  <c r="X155"/>
  <c r="V155"/>
  <c r="T155"/>
  <c r="P155"/>
  <c r="BI152"/>
  <c r="BH152"/>
  <c r="BG152"/>
  <c r="BF152"/>
  <c r="X152"/>
  <c r="V152"/>
  <c r="T152"/>
  <c r="P152"/>
  <c r="BI148"/>
  <c r="BH148"/>
  <c r="BG148"/>
  <c r="BF148"/>
  <c r="X148"/>
  <c r="V148"/>
  <c r="T148"/>
  <c r="P148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6"/>
  <c r="BH136"/>
  <c r="BG136"/>
  <c r="BF136"/>
  <c r="X136"/>
  <c r="V136"/>
  <c r="T136"/>
  <c r="P136"/>
  <c r="BI130"/>
  <c r="BH130"/>
  <c r="BG130"/>
  <c r="BF130"/>
  <c r="X130"/>
  <c r="V130"/>
  <c r="T130"/>
  <c r="P130"/>
  <c r="BI125"/>
  <c r="BH125"/>
  <c r="BG125"/>
  <c r="BF125"/>
  <c r="X125"/>
  <c r="V125"/>
  <c r="T125"/>
  <c r="P125"/>
  <c r="BI121"/>
  <c r="BH121"/>
  <c r="BG121"/>
  <c r="BF121"/>
  <c r="X121"/>
  <c r="V121"/>
  <c r="T121"/>
  <c r="P121"/>
  <c r="BI117"/>
  <c r="BH117"/>
  <c r="BG117"/>
  <c r="BF117"/>
  <c r="X117"/>
  <c r="V117"/>
  <c r="T117"/>
  <c r="P117"/>
  <c r="BI113"/>
  <c r="BH113"/>
  <c r="BG113"/>
  <c r="BF113"/>
  <c r="X113"/>
  <c r="V113"/>
  <c r="T113"/>
  <c r="P113"/>
  <c r="BI109"/>
  <c r="BH109"/>
  <c r="BG109"/>
  <c r="BF109"/>
  <c r="X109"/>
  <c r="V109"/>
  <c r="T109"/>
  <c r="P109"/>
  <c r="BI106"/>
  <c r="BH106"/>
  <c r="BG106"/>
  <c r="BF106"/>
  <c r="X106"/>
  <c r="V106"/>
  <c r="T106"/>
  <c r="P106"/>
  <c r="BI100"/>
  <c r="BH100"/>
  <c r="BG100"/>
  <c r="BF100"/>
  <c r="X100"/>
  <c r="V100"/>
  <c r="T100"/>
  <c r="P100"/>
  <c r="BI95"/>
  <c r="BH95"/>
  <c r="BG95"/>
  <c r="BF95"/>
  <c r="X95"/>
  <c r="V95"/>
  <c r="T95"/>
  <c r="P95"/>
  <c r="BI91"/>
  <c r="BH91"/>
  <c r="BG91"/>
  <c r="BF91"/>
  <c r="X91"/>
  <c r="V91"/>
  <c r="T91"/>
  <c r="P91"/>
  <c r="F84"/>
  <c r="F82"/>
  <c r="E80"/>
  <c r="F56"/>
  <c r="F54"/>
  <c r="E52"/>
  <c r="J24"/>
  <c r="E24"/>
  <c r="J85"/>
  <c r="J23"/>
  <c r="J21"/>
  <c r="E21"/>
  <c r="J84"/>
  <c r="J20"/>
  <c r="J18"/>
  <c r="E18"/>
  <c r="F85"/>
  <c r="J17"/>
  <c r="J12"/>
  <c r="J82"/>
  <c r="E7"/>
  <c r="E78"/>
  <c i="4" r="K39"/>
  <c r="K38"/>
  <c i="1" r="BA57"/>
  <c i="4" r="K37"/>
  <c i="1" r="AZ57"/>
  <c i="4" r="BI150"/>
  <c r="BH150"/>
  <c r="BG150"/>
  <c r="BF150"/>
  <c r="X150"/>
  <c r="V150"/>
  <c r="T150"/>
  <c r="P150"/>
  <c r="BI147"/>
  <c r="BH147"/>
  <c r="BG147"/>
  <c r="BF147"/>
  <c r="X147"/>
  <c r="V147"/>
  <c r="T147"/>
  <c r="P147"/>
  <c r="BI143"/>
  <c r="BH143"/>
  <c r="BG143"/>
  <c r="BF143"/>
  <c r="X143"/>
  <c r="V143"/>
  <c r="T143"/>
  <c r="P143"/>
  <c r="BI139"/>
  <c r="BH139"/>
  <c r="BG139"/>
  <c r="BF139"/>
  <c r="X139"/>
  <c r="V139"/>
  <c r="T139"/>
  <c r="P139"/>
  <c r="BI131"/>
  <c r="BH131"/>
  <c r="BG131"/>
  <c r="BF131"/>
  <c r="X131"/>
  <c r="X130"/>
  <c r="V131"/>
  <c r="V130"/>
  <c r="T131"/>
  <c r="T130"/>
  <c r="P131"/>
  <c r="BI126"/>
  <c r="BH126"/>
  <c r="BG126"/>
  <c r="BF126"/>
  <c r="X126"/>
  <c r="V126"/>
  <c r="T126"/>
  <c r="P126"/>
  <c r="BI122"/>
  <c r="BH122"/>
  <c r="BG122"/>
  <c r="BF122"/>
  <c r="X122"/>
  <c r="V122"/>
  <c r="T122"/>
  <c r="P122"/>
  <c r="BI118"/>
  <c r="BH118"/>
  <c r="BG118"/>
  <c r="BF118"/>
  <c r="X118"/>
  <c r="V118"/>
  <c r="T118"/>
  <c r="P118"/>
  <c r="BI114"/>
  <c r="BH114"/>
  <c r="BG114"/>
  <c r="BF114"/>
  <c r="X114"/>
  <c r="V114"/>
  <c r="T114"/>
  <c r="P114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3"/>
  <c r="BH103"/>
  <c r="BG103"/>
  <c r="BF103"/>
  <c r="X103"/>
  <c r="V103"/>
  <c r="T103"/>
  <c r="P103"/>
  <c r="BI100"/>
  <c r="BH100"/>
  <c r="BG100"/>
  <c r="BF100"/>
  <c r="X100"/>
  <c r="V100"/>
  <c r="T100"/>
  <c r="P100"/>
  <c r="BI96"/>
  <c r="BH96"/>
  <c r="BG96"/>
  <c r="BF96"/>
  <c r="X96"/>
  <c r="V96"/>
  <c r="T96"/>
  <c r="P96"/>
  <c r="BI93"/>
  <c r="BH93"/>
  <c r="BG93"/>
  <c r="BF93"/>
  <c r="X93"/>
  <c r="V93"/>
  <c r="T93"/>
  <c r="P93"/>
  <c r="BI89"/>
  <c r="BH89"/>
  <c r="BG89"/>
  <c r="BF89"/>
  <c r="X89"/>
  <c r="V89"/>
  <c r="T89"/>
  <c r="P89"/>
  <c r="F82"/>
  <c r="F80"/>
  <c r="E78"/>
  <c r="F56"/>
  <c r="F54"/>
  <c r="E52"/>
  <c r="J24"/>
  <c r="E24"/>
  <c r="J57"/>
  <c r="J23"/>
  <c r="J21"/>
  <c r="E21"/>
  <c r="J82"/>
  <c r="J20"/>
  <c r="J18"/>
  <c r="E18"/>
  <c r="F57"/>
  <c r="J17"/>
  <c r="J12"/>
  <c r="J54"/>
  <c r="E7"/>
  <c r="E50"/>
  <c i="3" r="K39"/>
  <c r="K38"/>
  <c i="1" r="BA56"/>
  <c i="3" r="K37"/>
  <c i="1" r="AZ56"/>
  <c i="3" r="BI168"/>
  <c r="BH168"/>
  <c r="BG168"/>
  <c r="BF168"/>
  <c r="X168"/>
  <c r="V168"/>
  <c r="T168"/>
  <c r="P168"/>
  <c r="BI165"/>
  <c r="BH165"/>
  <c r="BG165"/>
  <c r="BF165"/>
  <c r="X165"/>
  <c r="V165"/>
  <c r="T165"/>
  <c r="P165"/>
  <c r="BI160"/>
  <c r="BH160"/>
  <c r="BG160"/>
  <c r="BF160"/>
  <c r="X160"/>
  <c r="V160"/>
  <c r="T160"/>
  <c r="P160"/>
  <c r="BI156"/>
  <c r="BH156"/>
  <c r="BG156"/>
  <c r="BF156"/>
  <c r="X156"/>
  <c r="V156"/>
  <c r="T156"/>
  <c r="P156"/>
  <c r="BI153"/>
  <c r="BH153"/>
  <c r="BG153"/>
  <c r="BF153"/>
  <c r="X153"/>
  <c r="V153"/>
  <c r="T153"/>
  <c r="P153"/>
  <c r="BI149"/>
  <c r="BH149"/>
  <c r="BG149"/>
  <c r="BF149"/>
  <c r="X149"/>
  <c r="X148"/>
  <c r="V149"/>
  <c r="V148"/>
  <c r="T149"/>
  <c r="T148"/>
  <c r="P149"/>
  <c r="BI145"/>
  <c r="BH145"/>
  <c r="BG145"/>
  <c r="BF145"/>
  <c r="X145"/>
  <c r="V145"/>
  <c r="T145"/>
  <c r="P145"/>
  <c r="BI141"/>
  <c r="BH141"/>
  <c r="BG141"/>
  <c r="BF141"/>
  <c r="X141"/>
  <c r="V141"/>
  <c r="T141"/>
  <c r="P141"/>
  <c r="BI133"/>
  <c r="BH133"/>
  <c r="BG133"/>
  <c r="BF133"/>
  <c r="X133"/>
  <c r="X132"/>
  <c r="V133"/>
  <c r="V132"/>
  <c r="T133"/>
  <c r="T132"/>
  <c r="P133"/>
  <c r="BI128"/>
  <c r="BH128"/>
  <c r="BG128"/>
  <c r="BF128"/>
  <c r="X128"/>
  <c r="V128"/>
  <c r="T128"/>
  <c r="P128"/>
  <c r="BI124"/>
  <c r="BH124"/>
  <c r="BG124"/>
  <c r="BF124"/>
  <c r="X124"/>
  <c r="V124"/>
  <c r="T124"/>
  <c r="P124"/>
  <c r="BI120"/>
  <c r="BH120"/>
  <c r="BG120"/>
  <c r="BF120"/>
  <c r="X120"/>
  <c r="V120"/>
  <c r="T120"/>
  <c r="P120"/>
  <c r="BI116"/>
  <c r="BH116"/>
  <c r="BG116"/>
  <c r="BF116"/>
  <c r="X116"/>
  <c r="V116"/>
  <c r="T116"/>
  <c r="P116"/>
  <c r="BI112"/>
  <c r="BH112"/>
  <c r="BG112"/>
  <c r="BF112"/>
  <c r="X112"/>
  <c r="V112"/>
  <c r="T112"/>
  <c r="P112"/>
  <c r="BI109"/>
  <c r="BH109"/>
  <c r="BG109"/>
  <c r="BF109"/>
  <c r="X109"/>
  <c r="V109"/>
  <c r="T109"/>
  <c r="P109"/>
  <c r="BI105"/>
  <c r="BH105"/>
  <c r="BG105"/>
  <c r="BF105"/>
  <c r="X105"/>
  <c r="V105"/>
  <c r="T105"/>
  <c r="P105"/>
  <c r="BI102"/>
  <c r="BH102"/>
  <c r="BG102"/>
  <c r="BF102"/>
  <c r="X102"/>
  <c r="V102"/>
  <c r="T102"/>
  <c r="P102"/>
  <c r="BI98"/>
  <c r="BH98"/>
  <c r="BG98"/>
  <c r="BF98"/>
  <c r="X98"/>
  <c r="V98"/>
  <c r="T98"/>
  <c r="P98"/>
  <c r="BI95"/>
  <c r="BH95"/>
  <c r="BG95"/>
  <c r="BF95"/>
  <c r="X95"/>
  <c r="V95"/>
  <c r="T95"/>
  <c r="P95"/>
  <c r="BI91"/>
  <c r="BH91"/>
  <c r="BG91"/>
  <c r="BF91"/>
  <c r="X91"/>
  <c r="V91"/>
  <c r="T91"/>
  <c r="P91"/>
  <c r="F84"/>
  <c r="F82"/>
  <c r="E80"/>
  <c r="F56"/>
  <c r="F54"/>
  <c r="E52"/>
  <c r="J24"/>
  <c r="E24"/>
  <c r="J85"/>
  <c r="J23"/>
  <c r="J21"/>
  <c r="E21"/>
  <c r="J84"/>
  <c r="J20"/>
  <c r="J18"/>
  <c r="E18"/>
  <c r="F57"/>
  <c r="J17"/>
  <c r="J12"/>
  <c r="J82"/>
  <c r="E7"/>
  <c r="E78"/>
  <c i="2" r="K39"/>
  <c r="K38"/>
  <c i="1" r="BA55"/>
  <c i="2" r="K37"/>
  <c i="1" r="AZ55"/>
  <c i="2" r="BI235"/>
  <c r="BH235"/>
  <c r="BG235"/>
  <c r="BF235"/>
  <c r="X235"/>
  <c r="V235"/>
  <c r="T235"/>
  <c r="P235"/>
  <c r="BI232"/>
  <c r="BH232"/>
  <c r="BG232"/>
  <c r="BF232"/>
  <c r="X232"/>
  <c r="V232"/>
  <c r="T232"/>
  <c r="P232"/>
  <c r="BI227"/>
  <c r="BH227"/>
  <c r="BG227"/>
  <c r="BF227"/>
  <c r="X227"/>
  <c r="V227"/>
  <c r="T227"/>
  <c r="P227"/>
  <c r="BI223"/>
  <c r="BH223"/>
  <c r="BG223"/>
  <c r="BF223"/>
  <c r="X223"/>
  <c r="V223"/>
  <c r="T223"/>
  <c r="P223"/>
  <c r="BI220"/>
  <c r="BH220"/>
  <c r="BG220"/>
  <c r="BF220"/>
  <c r="X220"/>
  <c r="V220"/>
  <c r="T220"/>
  <c r="P220"/>
  <c r="BI217"/>
  <c r="BH217"/>
  <c r="BG217"/>
  <c r="BF217"/>
  <c r="X217"/>
  <c r="V217"/>
  <c r="T217"/>
  <c r="P217"/>
  <c r="BI213"/>
  <c r="BH213"/>
  <c r="BG213"/>
  <c r="BF213"/>
  <c r="X213"/>
  <c r="V213"/>
  <c r="T213"/>
  <c r="P213"/>
  <c r="BI208"/>
  <c r="BH208"/>
  <c r="BG208"/>
  <c r="BF208"/>
  <c r="X208"/>
  <c r="V208"/>
  <c r="T208"/>
  <c r="P208"/>
  <c r="BI204"/>
  <c r="BH204"/>
  <c r="BG204"/>
  <c r="BF204"/>
  <c r="X204"/>
  <c r="V204"/>
  <c r="T204"/>
  <c r="P204"/>
  <c r="BI200"/>
  <c r="BH200"/>
  <c r="BG200"/>
  <c r="BF200"/>
  <c r="X200"/>
  <c r="V200"/>
  <c r="T200"/>
  <c r="P200"/>
  <c r="BI196"/>
  <c r="BH196"/>
  <c r="BG196"/>
  <c r="BF196"/>
  <c r="X196"/>
  <c r="V196"/>
  <c r="T196"/>
  <c r="P196"/>
  <c r="BI192"/>
  <c r="BH192"/>
  <c r="BG192"/>
  <c r="BF192"/>
  <c r="X192"/>
  <c r="V192"/>
  <c r="T192"/>
  <c r="P192"/>
  <c r="BI188"/>
  <c r="BH188"/>
  <c r="BG188"/>
  <c r="BF188"/>
  <c r="X188"/>
  <c r="V188"/>
  <c r="T188"/>
  <c r="P188"/>
  <c r="BI183"/>
  <c r="BH183"/>
  <c r="BG183"/>
  <c r="BF183"/>
  <c r="X183"/>
  <c r="V183"/>
  <c r="T183"/>
  <c r="P183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2"/>
  <c r="BH172"/>
  <c r="BG172"/>
  <c r="BF172"/>
  <c r="X172"/>
  <c r="V172"/>
  <c r="T172"/>
  <c r="P172"/>
  <c r="BI169"/>
  <c r="BH169"/>
  <c r="BG169"/>
  <c r="BF169"/>
  <c r="X169"/>
  <c r="V169"/>
  <c r="T169"/>
  <c r="P169"/>
  <c r="BI166"/>
  <c r="BH166"/>
  <c r="BG166"/>
  <c r="BF166"/>
  <c r="X166"/>
  <c r="V166"/>
  <c r="T166"/>
  <c r="P166"/>
  <c r="BI163"/>
  <c r="BH163"/>
  <c r="BG163"/>
  <c r="BF163"/>
  <c r="X163"/>
  <c r="V163"/>
  <c r="T163"/>
  <c r="P163"/>
  <c r="BI159"/>
  <c r="BH159"/>
  <c r="BG159"/>
  <c r="BF159"/>
  <c r="X159"/>
  <c r="V159"/>
  <c r="T159"/>
  <c r="P159"/>
  <c r="BI155"/>
  <c r="BH155"/>
  <c r="BG155"/>
  <c r="BF155"/>
  <c r="X155"/>
  <c r="V155"/>
  <c r="T155"/>
  <c r="P155"/>
  <c r="BI151"/>
  <c r="BH151"/>
  <c r="BG151"/>
  <c r="BF151"/>
  <c r="X151"/>
  <c r="V151"/>
  <c r="T151"/>
  <c r="P151"/>
  <c r="BI147"/>
  <c r="BH147"/>
  <c r="BG147"/>
  <c r="BF147"/>
  <c r="X147"/>
  <c r="V147"/>
  <c r="T147"/>
  <c r="P147"/>
  <c r="BI143"/>
  <c r="BH143"/>
  <c r="BG143"/>
  <c r="BF143"/>
  <c r="X143"/>
  <c r="V143"/>
  <c r="T143"/>
  <c r="P143"/>
  <c r="BI139"/>
  <c r="BH139"/>
  <c r="BG139"/>
  <c r="BF139"/>
  <c r="X139"/>
  <c r="V139"/>
  <c r="T139"/>
  <c r="P139"/>
  <c r="BI133"/>
  <c r="BH133"/>
  <c r="BG133"/>
  <c r="BF133"/>
  <c r="X133"/>
  <c r="V133"/>
  <c r="T133"/>
  <c r="P133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5"/>
  <c r="BH115"/>
  <c r="BG115"/>
  <c r="BF115"/>
  <c r="X115"/>
  <c r="V115"/>
  <c r="T115"/>
  <c r="P115"/>
  <c r="BI112"/>
  <c r="BH112"/>
  <c r="BG112"/>
  <c r="BF112"/>
  <c r="X112"/>
  <c r="V112"/>
  <c r="T112"/>
  <c r="P112"/>
  <c r="BI109"/>
  <c r="BH109"/>
  <c r="BG109"/>
  <c r="BF109"/>
  <c r="X109"/>
  <c r="V109"/>
  <c r="T109"/>
  <c r="P109"/>
  <c r="BI106"/>
  <c r="BH106"/>
  <c r="BG106"/>
  <c r="BF106"/>
  <c r="X106"/>
  <c r="V106"/>
  <c r="T106"/>
  <c r="P106"/>
  <c r="BI102"/>
  <c r="BH102"/>
  <c r="BG102"/>
  <c r="BF102"/>
  <c r="X102"/>
  <c r="V102"/>
  <c r="T102"/>
  <c r="P102"/>
  <c r="BI98"/>
  <c r="BH98"/>
  <c r="BG98"/>
  <c r="BF98"/>
  <c r="X98"/>
  <c r="V98"/>
  <c r="T98"/>
  <c r="P98"/>
  <c r="BI94"/>
  <c r="BH94"/>
  <c r="BG94"/>
  <c r="BF94"/>
  <c r="X94"/>
  <c r="V94"/>
  <c r="T94"/>
  <c r="P94"/>
  <c r="BI90"/>
  <c r="BH90"/>
  <c r="BG90"/>
  <c r="BF90"/>
  <c r="X90"/>
  <c r="V90"/>
  <c r="T90"/>
  <c r="P90"/>
  <c r="F83"/>
  <c r="F81"/>
  <c r="E79"/>
  <c r="F56"/>
  <c r="F54"/>
  <c r="E52"/>
  <c r="J24"/>
  <c r="E24"/>
  <c r="J84"/>
  <c r="J23"/>
  <c r="J21"/>
  <c r="E21"/>
  <c r="J56"/>
  <c r="J20"/>
  <c r="J18"/>
  <c r="E18"/>
  <c r="F57"/>
  <c r="J17"/>
  <c r="J12"/>
  <c r="J81"/>
  <c r="E7"/>
  <c r="E77"/>
  <c i="1" r="L50"/>
  <c r="AM50"/>
  <c r="AM49"/>
  <c r="L49"/>
  <c r="AM47"/>
  <c r="L47"/>
  <c r="L45"/>
  <c r="L44"/>
  <c i="2" r="Q139"/>
  <c r="R139"/>
  <c r="BK183"/>
  <c i="3" r="R165"/>
  <c r="R102"/>
  <c r="BK112"/>
  <c i="4" r="R131"/>
  <c r="R89"/>
  <c r="Q150"/>
  <c r="K122"/>
  <c r="BE122"/>
  <c i="5" r="Q165"/>
  <c r="Q91"/>
  <c r="Q148"/>
  <c r="Q140"/>
  <c r="K121"/>
  <c r="BE121"/>
  <c r="BK130"/>
  <c i="6" r="R100"/>
  <c r="Q100"/>
  <c r="Q115"/>
  <c r="Q123"/>
  <c r="BK103"/>
  <c i="7" r="Q143"/>
  <c r="R114"/>
  <c i="8" r="Q147"/>
  <c r="R183"/>
  <c r="Q208"/>
  <c r="Q232"/>
  <c r="Q101"/>
  <c r="K115"/>
  <c r="BE115"/>
  <c i="9" r="Q92"/>
  <c r="K89"/>
  <c r="BE89"/>
  <c i="2" r="R204"/>
  <c r="Q126"/>
  <c r="BK123"/>
  <c r="BK115"/>
  <c i="3" r="R149"/>
  <c r="Q112"/>
  <c r="R116"/>
  <c r="BK102"/>
  <c i="4" r="Q96"/>
  <c r="Q103"/>
  <c r="K143"/>
  <c r="BE143"/>
  <c i="5" r="R140"/>
  <c r="R136"/>
  <c r="Q136"/>
  <c r="K181"/>
  <c r="BE181"/>
  <c i="6" r="R200"/>
  <c r="Q103"/>
  <c r="R115"/>
  <c r="Q131"/>
  <c r="Q139"/>
  <c r="BK115"/>
  <c r="BK106"/>
  <c i="7" r="Q103"/>
  <c r="BK89"/>
  <c i="8" r="R127"/>
  <c r="K123"/>
  <c r="Q154"/>
  <c r="R177"/>
  <c r="K220"/>
  <c r="BE220"/>
  <c r="K162"/>
  <c r="BE162"/>
  <c i="2" r="R227"/>
  <c r="Q147"/>
  <c r="Q102"/>
  <c r="R117"/>
  <c r="Q169"/>
  <c r="BK151"/>
  <c r="BK112"/>
  <c r="K133"/>
  <c r="BE133"/>
  <c i="3" r="R145"/>
  <c r="R112"/>
  <c r="K133"/>
  <c r="BE133"/>
  <c i="4" r="R93"/>
  <c r="R100"/>
  <c r="K100"/>
  <c r="BE100"/>
  <c i="5" r="R178"/>
  <c r="R181"/>
  <c r="R148"/>
  <c r="K193"/>
  <c r="BE193"/>
  <c r="BK140"/>
  <c i="6" r="Q109"/>
  <c r="R127"/>
  <c r="Q153"/>
  <c r="BK180"/>
  <c r="BK109"/>
  <c i="7" r="R147"/>
  <c r="R103"/>
  <c r="Q126"/>
  <c r="Q100"/>
  <c r="K122"/>
  <c r="BE122"/>
  <c r="K147"/>
  <c r="BE147"/>
  <c i="8" r="R232"/>
  <c r="R119"/>
  <c r="Q119"/>
  <c r="Q162"/>
  <c r="Q166"/>
  <c r="BK150"/>
  <c r="K139"/>
  <c r="BE139"/>
  <c i="9" r="Q101"/>
  <c i="2" r="R217"/>
  <c r="R155"/>
  <c r="Q235"/>
  <c r="Q172"/>
  <c r="Q109"/>
  <c i="1" r="AU54"/>
  <c i="3" r="Q156"/>
  <c r="BK160"/>
  <c r="K105"/>
  <c r="BE105"/>
  <c i="4" r="Q139"/>
  <c r="BK126"/>
  <c i="5" r="Q193"/>
  <c r="R109"/>
  <c r="R130"/>
  <c r="R117"/>
  <c r="BK185"/>
  <c r="K117"/>
  <c r="BE117"/>
  <c i="6" r="R96"/>
  <c r="R88"/>
  <c r="R109"/>
  <c r="K167"/>
  <c r="BE167"/>
  <c r="K131"/>
  <c r="BE131"/>
  <c i="7" r="R139"/>
  <c r="R107"/>
  <c i="8" r="R162"/>
  <c r="R174"/>
  <c r="R223"/>
  <c r="R139"/>
  <c r="R202"/>
  <c r="K217"/>
  <c r="BE217"/>
  <c r="BK101"/>
  <c r="BK132"/>
  <c i="9" r="BK95"/>
  <c i="2" r="R183"/>
  <c r="R166"/>
  <c r="Q129"/>
  <c r="R94"/>
  <c r="R213"/>
  <c r="Q163"/>
  <c r="R123"/>
  <c r="Q106"/>
  <c r="R220"/>
  <c r="Q115"/>
  <c r="Q208"/>
  <c r="Q133"/>
  <c r="Q98"/>
  <c r="BK139"/>
  <c r="K227"/>
  <c r="BE227"/>
  <c r="BK163"/>
  <c r="BK192"/>
  <c i="3" r="Q149"/>
  <c r="Q165"/>
  <c i="5" r="Q106"/>
  <c r="Q121"/>
  <c r="K190"/>
  <c r="BE190"/>
  <c r="BK165"/>
  <c i="6" r="R118"/>
  <c r="R147"/>
  <c r="R156"/>
  <c r="Q88"/>
  <c r="BK127"/>
  <c r="K123"/>
  <c r="BE123"/>
  <c i="7" r="R100"/>
  <c r="K131"/>
  <c r="BE131"/>
  <c i="8" r="Q198"/>
  <c r="R115"/>
  <c r="R147"/>
  <c r="Q174"/>
  <c r="K232"/>
  <c r="BE232"/>
  <c r="BK187"/>
  <c r="BK158"/>
  <c i="9" r="R92"/>
  <c i="2" r="R192"/>
  <c r="R147"/>
  <c r="K147"/>
  <c r="BE147"/>
  <c r="K213"/>
  <c r="BE213"/>
  <c r="BK208"/>
  <c i="3" r="Q116"/>
  <c r="R95"/>
  <c r="K153"/>
  <c r="BE153"/>
  <c i="4" r="R114"/>
  <c r="R139"/>
  <c r="BK147"/>
  <c i="5" r="R155"/>
  <c r="Q178"/>
  <c r="R159"/>
  <c r="K91"/>
  <c r="BE91"/>
  <c r="K95"/>
  <c r="BE95"/>
  <c i="6" r="R123"/>
  <c r="Q180"/>
  <c r="R160"/>
  <c r="Q112"/>
  <c r="BK197"/>
  <c r="BK172"/>
  <c i="7" r="Q147"/>
  <c r="R118"/>
  <c i="8" r="R208"/>
  <c r="R187"/>
  <c r="R111"/>
  <c r="Q127"/>
  <c r="R154"/>
  <c r="K212"/>
  <c r="BE212"/>
  <c r="K223"/>
  <c r="BE223"/>
  <c i="2" r="Q188"/>
  <c r="Q166"/>
  <c r="R129"/>
  <c r="Q217"/>
  <c r="Q213"/>
  <c r="R151"/>
  <c r="BK200"/>
  <c r="K126"/>
  <c r="BE126"/>
  <c i="3" r="R160"/>
  <c r="R109"/>
  <c r="Q141"/>
  <c r="BK145"/>
  <c i="4" r="R107"/>
  <c r="Q118"/>
  <c r="BK114"/>
  <c i="5" r="Q163"/>
  <c r="Q113"/>
  <c r="R100"/>
  <c r="BK163"/>
  <c r="BK106"/>
  <c i="6" r="R135"/>
  <c r="Q156"/>
  <c r="Q127"/>
  <c r="R131"/>
  <c r="K96"/>
  <c r="BE96"/>
  <c i="7" r="Q118"/>
  <c r="Q131"/>
  <c r="Q89"/>
  <c r="BK114"/>
  <c r="BK118"/>
  <c r="K143"/>
  <c r="BE143"/>
  <c i="8" r="Q202"/>
  <c r="R235"/>
  <c r="Q95"/>
  <c r="R101"/>
  <c r="K208"/>
  <c r="BE208"/>
  <c r="BK143"/>
  <c r="BK95"/>
  <c i="9" r="R89"/>
  <c i="2" r="R169"/>
  <c r="R126"/>
  <c r="Q232"/>
  <c r="Q155"/>
  <c r="R90"/>
  <c r="R143"/>
  <c r="BK166"/>
  <c r="K188"/>
  <c r="BE188"/>
  <c r="BK196"/>
  <c r="BK102"/>
  <c i="3" r="Q153"/>
  <c r="R156"/>
  <c r="K95"/>
  <c r="BE95"/>
  <c r="K98"/>
  <c r="BE98"/>
  <c i="4" r="Q147"/>
  <c r="Q114"/>
  <c r="K139"/>
  <c r="BE139"/>
  <c i="5" r="Q169"/>
  <c r="R125"/>
  <c r="R106"/>
  <c r="BK152"/>
  <c r="K144"/>
  <c r="BE144"/>
  <c i="6" r="R153"/>
  <c r="Q163"/>
  <c r="R172"/>
  <c r="R92"/>
  <c r="K118"/>
  <c r="BE118"/>
  <c r="K112"/>
  <c r="BE112"/>
  <c i="7" r="R131"/>
  <c r="K114"/>
  <c r="BE114"/>
  <c i="8" r="R194"/>
  <c r="R95"/>
  <c r="Q108"/>
  <c r="Q115"/>
  <c r="R123"/>
  <c r="K166"/>
  <c r="BE166"/>
  <c r="K198"/>
  <c r="BE198"/>
  <c i="9" r="Q98"/>
  <c i="2" r="R176"/>
  <c r="K159"/>
  <c r="Q123"/>
  <c r="Q112"/>
  <c r="R232"/>
  <c r="Q204"/>
  <c r="Q176"/>
  <c r="Q151"/>
  <c r="Q94"/>
  <c r="R200"/>
  <c r="R223"/>
  <c r="Q183"/>
  <c r="R163"/>
  <c r="R112"/>
  <c r="K176"/>
  <c r="BE176"/>
  <c r="BK204"/>
  <c r="BK117"/>
  <c r="K94"/>
  <c r="BE94"/>
  <c r="BK120"/>
  <c i="3" r="R124"/>
  <c r="Q133"/>
  <c r="Q145"/>
  <c r="Q124"/>
  <c r="BK156"/>
  <c r="K141"/>
  <c r="BE141"/>
  <c i="4" r="Q89"/>
  <c r="R110"/>
  <c r="R118"/>
  <c r="BK107"/>
  <c i="5" r="Q181"/>
  <c r="Q125"/>
  <c r="R185"/>
  <c r="R95"/>
  <c r="R121"/>
  <c r="BK174"/>
  <c i="6" r="Q172"/>
  <c r="R197"/>
  <c r="R180"/>
  <c r="R103"/>
  <c r="K188"/>
  <c r="BE188"/>
  <c r="BK156"/>
  <c r="BK88"/>
  <c i="7" r="Q150"/>
  <c i="8" r="Q217"/>
  <c r="R108"/>
  <c r="Q139"/>
  <c r="Q183"/>
  <c r="R217"/>
  <c r="Q150"/>
  <c r="K227"/>
  <c r="BE227"/>
  <c r="BK111"/>
  <c i="9" r="R101"/>
  <c i="2" r="R179"/>
  <c r="R106"/>
  <c r="K235"/>
  <c r="BE235"/>
  <c r="BK90"/>
  <c i="3" r="R141"/>
  <c r="Q102"/>
  <c r="BK168"/>
  <c r="K120"/>
  <c r="BE120"/>
  <c i="4" r="R96"/>
  <c r="K131"/>
  <c r="BE131"/>
  <c i="5" r="R190"/>
  <c r="Q95"/>
  <c r="Q109"/>
  <c r="Q100"/>
  <c r="BK159"/>
  <c i="6" r="Q200"/>
  <c r="Q184"/>
  <c r="R176"/>
  <c r="K143"/>
  <c r="BE143"/>
  <c r="K135"/>
  <c r="BE135"/>
  <c i="7" r="R143"/>
  <c r="BK110"/>
  <c i="8" r="Q158"/>
  <c r="R143"/>
  <c r="Q194"/>
  <c r="Q223"/>
  <c r="BK127"/>
  <c r="K119"/>
  <c r="BE119"/>
  <c i="2" r="R208"/>
  <c r="R159"/>
  <c r="R235"/>
  <c r="R98"/>
  <c r="R115"/>
  <c r="K155"/>
  <c r="BE155"/>
  <c r="BK169"/>
  <c i="3" r="Q128"/>
  <c r="R153"/>
  <c r="R91"/>
  <c r="K128"/>
  <c r="BE128"/>
  <c i="4" r="Q126"/>
  <c r="Q93"/>
  <c r="K89"/>
  <c r="BE89"/>
  <c i="5" r="R113"/>
  <c r="Q117"/>
  <c r="K109"/>
  <c r="BE109"/>
  <c r="BK155"/>
  <c i="6" r="Q167"/>
  <c r="R184"/>
  <c r="R163"/>
  <c r="Q192"/>
  <c r="K139"/>
  <c r="BE139"/>
  <c r="K184"/>
  <c r="BE184"/>
  <c r="BK100"/>
  <c i="7" r="Q96"/>
  <c r="Q114"/>
  <c r="R96"/>
  <c r="K150"/>
  <c r="BE150"/>
  <c r="K107"/>
  <c r="BE107"/>
  <c r="K139"/>
  <c r="BE139"/>
  <c i="8" r="Q187"/>
  <c r="Q191"/>
  <c r="Q204"/>
  <c r="R132"/>
  <c r="Q132"/>
  <c r="BK194"/>
  <c r="BK177"/>
  <c i="9" r="Q89"/>
  <c r="K92"/>
  <c r="BE92"/>
  <c i="2" r="Q159"/>
  <c r="Q120"/>
  <c r="Q200"/>
  <c r="R120"/>
  <c r="Q192"/>
  <c r="Q90"/>
  <c r="BK220"/>
  <c r="BK109"/>
  <c r="K143"/>
  <c r="BE143"/>
  <c i="3" r="Q95"/>
  <c r="Q91"/>
  <c r="R105"/>
  <c r="K91"/>
  <c r="BE91"/>
  <c i="4" r="Q107"/>
  <c r="Q143"/>
  <c r="K118"/>
  <c r="BE118"/>
  <c i="5" r="Q159"/>
  <c r="Q190"/>
  <c r="R144"/>
  <c r="K100"/>
  <c r="BE100"/>
  <c r="BK113"/>
  <c i="6" r="R112"/>
  <c r="Q135"/>
  <c r="Q118"/>
  <c r="R106"/>
  <c r="K192"/>
  <c r="BE192"/>
  <c i="7" r="R150"/>
  <c r="R93"/>
  <c r="K103"/>
  <c r="BE103"/>
  <c i="8" r="Q143"/>
  <c r="Q123"/>
  <c r="R170"/>
  <c r="R158"/>
  <c r="BK108"/>
  <c r="BK147"/>
  <c i="9" r="R95"/>
  <c i="3" r="Q105"/>
  <c r="Q98"/>
  <c r="K109"/>
  <c r="BE109"/>
  <c r="BK149"/>
  <c i="4" r="R103"/>
  <c r="R122"/>
  <c r="K150"/>
  <c r="BE150"/>
  <c r="K96"/>
  <c r="BE96"/>
  <c i="5" r="Q155"/>
  <c r="Q174"/>
  <c r="R163"/>
  <c r="R91"/>
  <c r="K148"/>
  <c r="BE148"/>
  <c i="6" r="Q147"/>
  <c r="Q176"/>
  <c r="R139"/>
  <c r="R143"/>
  <c r="BK160"/>
  <c r="BK150"/>
  <c i="7" r="R126"/>
  <c r="K100"/>
  <c r="BE100"/>
  <c i="8" r="R166"/>
  <c r="Q220"/>
  <c r="R227"/>
  <c r="Q111"/>
  <c r="BK174"/>
  <c r="BK204"/>
  <c r="BK123"/>
  <c i="9" r="K98"/>
  <c r="BE98"/>
  <c i="2" r="Q220"/>
  <c r="R172"/>
  <c r="BK217"/>
  <c r="K172"/>
  <c r="BE172"/>
  <c r="BK159"/>
  <c i="3" r="R120"/>
  <c r="Q160"/>
  <c r="R98"/>
  <c r="BK116"/>
  <c i="4" r="Q131"/>
  <c r="R126"/>
  <c r="BK103"/>
  <c i="5" r="R165"/>
  <c r="R193"/>
  <c r="Q185"/>
  <c r="K136"/>
  <c r="BE136"/>
  <c r="BK125"/>
  <c i="6" r="Q160"/>
  <c r="Q150"/>
  <c r="R150"/>
  <c r="Q96"/>
  <c r="K163"/>
  <c r="BE163"/>
  <c r="K92"/>
  <c r="BE92"/>
  <c i="7" r="R110"/>
  <c r="Q110"/>
  <c i="8" r="Q177"/>
  <c r="Q235"/>
  <c r="R212"/>
  <c r="Q91"/>
  <c r="R91"/>
  <c r="BK154"/>
  <c r="BK170"/>
  <c i="2" r="R102"/>
  <c r="R196"/>
  <c r="Q117"/>
  <c r="Q196"/>
  <c r="R188"/>
  <c r="BK223"/>
  <c r="K98"/>
  <c r="BE98"/>
  <c r="K232"/>
  <c r="BE232"/>
  <c i="3" r="Q168"/>
  <c r="R168"/>
  <c r="Q109"/>
  <c r="K165"/>
  <c r="BE165"/>
  <c i="4" r="R147"/>
  <c r="R150"/>
  <c r="Q122"/>
  <c r="K110"/>
  <c r="BE110"/>
  <c i="5" r="Q152"/>
  <c r="R152"/>
  <c r="Q130"/>
  <c r="K178"/>
  <c r="BE178"/>
  <c i="6" r="R192"/>
  <c r="Q92"/>
  <c r="Q197"/>
  <c r="Q106"/>
  <c r="BK200"/>
  <c r="BK147"/>
  <c i="7" r="Q139"/>
  <c r="Q93"/>
  <c r="Q122"/>
  <c r="R89"/>
  <c r="K126"/>
  <c r="BE126"/>
  <c r="K93"/>
  <c r="BE93"/>
  <c r="BK96"/>
  <c i="8" r="R150"/>
  <c r="Q170"/>
  <c r="R191"/>
  <c r="Q212"/>
  <c r="K235"/>
  <c r="BE235"/>
  <c r="K91"/>
  <c r="BE91"/>
  <c r="K183"/>
  <c r="BE183"/>
  <c i="9" r="Q95"/>
  <c i="2" r="Q179"/>
  <c r="R133"/>
  <c r="Q227"/>
  <c r="Q143"/>
  <c r="Q223"/>
  <c r="R109"/>
  <c r="K106"/>
  <c r="BE106"/>
  <c r="BK129"/>
  <c r="BK179"/>
  <c i="3" r="R133"/>
  <c r="Q120"/>
  <c r="R128"/>
  <c r="K124"/>
  <c r="BE124"/>
  <c i="4" r="Q100"/>
  <c r="R143"/>
  <c r="Q110"/>
  <c r="K93"/>
  <c r="BE93"/>
  <c i="5" r="Q144"/>
  <c r="R169"/>
  <c r="R174"/>
  <c r="K169"/>
  <c r="BE169"/>
  <c i="6" r="R188"/>
  <c r="Q188"/>
  <c r="Q143"/>
  <c r="R167"/>
  <c r="BK153"/>
  <c r="BK176"/>
  <c i="7" r="Q107"/>
  <c r="R122"/>
  <c i="8" r="R220"/>
  <c r="R204"/>
  <c r="R198"/>
  <c r="Q227"/>
  <c r="K202"/>
  <c r="BE202"/>
  <c r="K191"/>
  <c r="BE191"/>
  <c i="9" r="R98"/>
  <c r="K101"/>
  <c r="BE101"/>
  <c i="2" l="1" r="X89"/>
  <c r="T171"/>
  <c r="R171"/>
  <c r="J64"/>
  <c r="V212"/>
  <c r="R212"/>
  <c r="J65"/>
  <c r="X219"/>
  <c r="T231"/>
  <c r="R231"/>
  <c r="J67"/>
  <c i="3" r="Q90"/>
  <c r="T140"/>
  <c r="R140"/>
  <c r="J65"/>
  <c r="X152"/>
  <c r="Q164"/>
  <c r="I68"/>
  <c i="4" r="Q88"/>
  <c r="V138"/>
  <c r="R146"/>
  <c r="J66"/>
  <c i="5" r="Q90"/>
  <c r="V129"/>
  <c r="Q147"/>
  <c r="I65"/>
  <c r="V154"/>
  <c r="Q173"/>
  <c r="I67"/>
  <c r="V189"/>
  <c i="6" r="X87"/>
  <c r="T155"/>
  <c r="R155"/>
  <c r="J64"/>
  <c r="X196"/>
  <c i="7" r="Q88"/>
  <c r="Q138"/>
  <c r="I65"/>
  <c r="V146"/>
  <c i="8" r="V90"/>
  <c r="Q131"/>
  <c r="I64"/>
  <c r="V165"/>
  <c r="Q193"/>
  <c r="I66"/>
  <c r="V216"/>
  <c r="Q231"/>
  <c r="I68"/>
  <c i="9" r="V88"/>
  <c r="V87"/>
  <c r="V86"/>
  <c i="2" r="V89"/>
  <c r="V171"/>
  <c r="Q219"/>
  <c r="I66"/>
  <c r="X231"/>
  <c i="3" r="R90"/>
  <c r="J63"/>
  <c r="X140"/>
  <c r="T152"/>
  <c r="Q152"/>
  <c r="I67"/>
  <c r="V164"/>
  <c i="4" r="V88"/>
  <c r="X138"/>
  <c r="T146"/>
  <c r="Q146"/>
  <c r="I66"/>
  <c i="5" r="T90"/>
  <c r="R90"/>
  <c r="R129"/>
  <c r="J64"/>
  <c r="X147"/>
  <c r="T154"/>
  <c r="R154"/>
  <c r="J66"/>
  <c r="X173"/>
  <c r="T189"/>
  <c r="R189"/>
  <c r="J68"/>
  <c i="6" r="T87"/>
  <c r="R87"/>
  <c r="J63"/>
  <c r="V155"/>
  <c r="BK196"/>
  <c r="K196"/>
  <c r="K65"/>
  <c r="Q196"/>
  <c r="I65"/>
  <c i="7" r="T88"/>
  <c r="R88"/>
  <c r="J63"/>
  <c r="T138"/>
  <c r="R138"/>
  <c r="J65"/>
  <c r="X146"/>
  <c i="8" r="T90"/>
  <c r="R90"/>
  <c r="V131"/>
  <c r="R165"/>
  <c r="J65"/>
  <c r="X193"/>
  <c r="T216"/>
  <c r="Q216"/>
  <c r="I67"/>
  <c r="V231"/>
  <c i="9" r="Q88"/>
  <c i="2" r="T89"/>
  <c r="R89"/>
  <c r="J63"/>
  <c r="X171"/>
  <c r="T212"/>
  <c r="Q212"/>
  <c r="I65"/>
  <c r="V219"/>
  <c r="Q231"/>
  <c r="I67"/>
  <c i="3" r="X90"/>
  <c r="X89"/>
  <c r="X88"/>
  <c r="V140"/>
  <c r="R152"/>
  <c r="J67"/>
  <c r="X164"/>
  <c i="4" r="T88"/>
  <c r="T87"/>
  <c r="T86"/>
  <c i="1" r="AW57"/>
  <c i="4" r="R88"/>
  <c r="T138"/>
  <c r="Q138"/>
  <c r="I65"/>
  <c r="X146"/>
  <c i="5" r="X90"/>
  <c r="T129"/>
  <c r="Q129"/>
  <c r="I64"/>
  <c r="V147"/>
  <c r="R147"/>
  <c r="J65"/>
  <c r="X154"/>
  <c r="T173"/>
  <c r="R173"/>
  <c r="J67"/>
  <c r="X189"/>
  <c i="6" r="V87"/>
  <c r="Q155"/>
  <c r="I64"/>
  <c r="T196"/>
  <c r="R196"/>
  <c r="J65"/>
  <c i="7" r="V88"/>
  <c r="X138"/>
  <c r="T146"/>
  <c r="Q146"/>
  <c r="I66"/>
  <c i="8" r="X90"/>
  <c r="T131"/>
  <c r="R131"/>
  <c r="J64"/>
  <c r="X165"/>
  <c r="V193"/>
  <c r="R216"/>
  <c r="J67"/>
  <c r="X231"/>
  <c i="9" r="T88"/>
  <c r="T87"/>
  <c r="T86"/>
  <c i="1" r="AW62"/>
  <c i="9" r="R88"/>
  <c i="2" r="Q89"/>
  <c r="I63"/>
  <c r="Q171"/>
  <c r="I64"/>
  <c r="X212"/>
  <c r="T219"/>
  <c r="R219"/>
  <c r="J66"/>
  <c r="V231"/>
  <c i="3" r="T90"/>
  <c r="V90"/>
  <c r="Q140"/>
  <c r="I65"/>
  <c r="V152"/>
  <c r="T164"/>
  <c r="R164"/>
  <c r="J68"/>
  <c i="4" r="X88"/>
  <c r="X87"/>
  <c r="X86"/>
  <c r="R138"/>
  <c r="J65"/>
  <c r="V146"/>
  <c i="5" r="V90"/>
  <c r="X129"/>
  <c r="T147"/>
  <c r="Q154"/>
  <c r="I66"/>
  <c r="V173"/>
  <c r="Q189"/>
  <c r="I68"/>
  <c i="6" r="Q87"/>
  <c r="I63"/>
  <c r="X155"/>
  <c r="V196"/>
  <c i="7" r="X88"/>
  <c r="X87"/>
  <c r="X86"/>
  <c r="V138"/>
  <c r="R146"/>
  <c r="J66"/>
  <c i="8" r="Q90"/>
  <c r="X131"/>
  <c r="T165"/>
  <c r="Q165"/>
  <c r="I65"/>
  <c r="T193"/>
  <c r="R193"/>
  <c r="J66"/>
  <c r="X216"/>
  <c r="T231"/>
  <c r="R231"/>
  <c r="J68"/>
  <c i="9" r="X88"/>
  <c r="X87"/>
  <c r="X86"/>
  <c i="3" r="R148"/>
  <c r="J66"/>
  <c i="4" r="Q130"/>
  <c r="I64"/>
  <c r="R130"/>
  <c r="J64"/>
  <c i="3" r="R132"/>
  <c r="J64"/>
  <c r="BK148"/>
  <c r="K148"/>
  <c r="K66"/>
  <c i="7" r="Q130"/>
  <c r="I64"/>
  <c i="9" r="Q94"/>
  <c r="I64"/>
  <c r="R97"/>
  <c r="J65"/>
  <c i="3" r="Q132"/>
  <c r="I64"/>
  <c r="Q148"/>
  <c r="I66"/>
  <c i="7" r="R130"/>
  <c r="J64"/>
  <c i="9" r="BK94"/>
  <c r="K94"/>
  <c r="K64"/>
  <c r="R94"/>
  <c r="J64"/>
  <c r="Q97"/>
  <c r="I65"/>
  <c r="Q100"/>
  <c r="I66"/>
  <c r="R100"/>
  <c r="J66"/>
  <c r="E50"/>
  <c r="J80"/>
  <c r="J56"/>
  <c r="J57"/>
  <c r="F83"/>
  <c i="8" r="J63"/>
  <c r="E50"/>
  <c r="J56"/>
  <c r="J82"/>
  <c r="F85"/>
  <c r="J57"/>
  <c r="BE123"/>
  <c i="7" r="J56"/>
  <c r="F83"/>
  <c r="E50"/>
  <c r="J80"/>
  <c r="J57"/>
  <c i="6" r="J54"/>
  <c r="J57"/>
  <c r="J56"/>
  <c r="E75"/>
  <c r="F57"/>
  <c i="5" r="F57"/>
  <c r="J56"/>
  <c r="J57"/>
  <c r="J54"/>
  <c r="E50"/>
  <c i="4" r="J83"/>
  <c r="J56"/>
  <c r="E76"/>
  <c r="F83"/>
  <c r="J80"/>
  <c i="3" r="E50"/>
  <c r="J56"/>
  <c r="J54"/>
  <c r="J57"/>
  <c r="F85"/>
  <c i="2" r="J57"/>
  <c r="J83"/>
  <c r="BE159"/>
  <c r="E50"/>
  <c r="F84"/>
  <c r="J54"/>
  <c r="F38"/>
  <c i="1" r="BE55"/>
  <c i="5" r="F37"/>
  <c i="1" r="BD58"/>
  <c i="8" r="BK166"/>
  <c r="F36"/>
  <c i="1" r="BC61"/>
  <c i="4" r="K107"/>
  <c r="BE107"/>
  <c r="K36"/>
  <c i="1" r="AY57"/>
  <c i="6" r="K156"/>
  <c r="BE156"/>
  <c r="BK131"/>
  <c i="7" r="BK93"/>
  <c r="BK107"/>
  <c r="BK122"/>
  <c r="BK139"/>
  <c i="8" r="K36"/>
  <c i="1" r="AY61"/>
  <c i="8" r="K174"/>
  <c r="BE174"/>
  <c r="K101"/>
  <c r="BE101"/>
  <c r="K187"/>
  <c r="BE187"/>
  <c r="F38"/>
  <c i="1" r="BE61"/>
  <c i="3" r="BK105"/>
  <c i="4" r="BK150"/>
  <c r="BK146"/>
  <c r="K146"/>
  <c r="K66"/>
  <c r="BK100"/>
  <c r="BK89"/>
  <c r="BK139"/>
  <c i="5" r="BK136"/>
  <c r="BK117"/>
  <c r="K155"/>
  <c r="BE155"/>
  <c i="6" r="K36"/>
  <c i="1" r="AY59"/>
  <c i="8" r="K108"/>
  <c r="BE108"/>
  <c r="BK212"/>
  <c r="BK183"/>
  <c r="BK119"/>
  <c r="K204"/>
  <c r="BE204"/>
  <c r="K132"/>
  <c r="BE132"/>
  <c r="BK227"/>
  <c r="K170"/>
  <c r="BE170"/>
  <c i="2" r="K179"/>
  <c r="BE179"/>
  <c r="K166"/>
  <c r="BE166"/>
  <c r="K120"/>
  <c r="BE120"/>
  <c r="K163"/>
  <c r="BE163"/>
  <c r="K115"/>
  <c r="BE115"/>
  <c r="F36"/>
  <c i="1" r="BC55"/>
  <c i="3" r="BK98"/>
  <c r="BK153"/>
  <c r="BK152"/>
  <c r="K152"/>
  <c r="K67"/>
  <c i="4" r="BK143"/>
  <c r="K126"/>
  <c r="BE126"/>
  <c r="BK93"/>
  <c i="5" r="K106"/>
  <c r="BE106"/>
  <c r="K152"/>
  <c r="BE152"/>
  <c i="6" r="BK112"/>
  <c r="K160"/>
  <c r="BE160"/>
  <c r="BK96"/>
  <c r="K109"/>
  <c r="BE109"/>
  <c r="K100"/>
  <c r="BE100"/>
  <c i="7" r="K36"/>
  <c i="1" r="AY60"/>
  <c i="8" r="F37"/>
  <c i="1" r="BD61"/>
  <c i="2" r="K36"/>
  <c i="1" r="AY55"/>
  <c i="5" r="K185"/>
  <c r="BE185"/>
  <c r="BK190"/>
  <c i="6" r="BK135"/>
  <c r="BK184"/>
  <c r="BK139"/>
  <c i="7" r="K110"/>
  <c r="BE110"/>
  <c r="BK103"/>
  <c r="K89"/>
  <c r="BE89"/>
  <c r="F37"/>
  <c i="1" r="BD60"/>
  <c i="8" r="BK198"/>
  <c r="K154"/>
  <c r="BE154"/>
  <c r="K147"/>
  <c r="BE147"/>
  <c i="9" r="BK89"/>
  <c i="2" r="BK143"/>
  <c r="K220"/>
  <c r="BE220"/>
  <c r="K102"/>
  <c r="BE102"/>
  <c r="BK213"/>
  <c r="BK212"/>
  <c r="K212"/>
  <c r="K65"/>
  <c r="K192"/>
  <c r="BE192"/>
  <c r="BK188"/>
  <c i="3" r="K168"/>
  <c r="BE168"/>
  <c r="F39"/>
  <c i="1" r="BF56"/>
  <c i="5" r="K130"/>
  <c r="BE130"/>
  <c r="BK169"/>
  <c r="BK154"/>
  <c r="K154"/>
  <c r="K66"/>
  <c r="K174"/>
  <c r="BE174"/>
  <c i="6" r="K103"/>
  <c r="BE103"/>
  <c r="K200"/>
  <c r="BE200"/>
  <c r="F36"/>
  <c i="1" r="BC59"/>
  <c i="2" r="BK94"/>
  <c r="BK235"/>
  <c r="K151"/>
  <c r="BE151"/>
  <c r="BK106"/>
  <c r="K200"/>
  <c r="BE200"/>
  <c i="3" r="BK109"/>
  <c r="K145"/>
  <c r="BE145"/>
  <c r="K156"/>
  <c r="BE156"/>
  <c r="BK124"/>
  <c r="BK120"/>
  <c i="4" r="BK131"/>
  <c r="BK130"/>
  <c r="K130"/>
  <c r="K64"/>
  <c r="K114"/>
  <c r="BE114"/>
  <c r="K147"/>
  <c r="BE147"/>
  <c r="K103"/>
  <c r="BE103"/>
  <c i="5" r="F39"/>
  <c i="1" r="BF58"/>
  <c i="8" r="BK232"/>
  <c r="K177"/>
  <c r="BE177"/>
  <c r="BK220"/>
  <c r="K158"/>
  <c r="BE158"/>
  <c r="BK235"/>
  <c i="2" r="BK126"/>
  <c r="K90"/>
  <c r="BE90"/>
  <c r="K129"/>
  <c r="BE129"/>
  <c r="K208"/>
  <c r="BE208"/>
  <c r="BK227"/>
  <c r="BK219"/>
  <c r="K219"/>
  <c r="K66"/>
  <c r="K117"/>
  <c r="BE117"/>
  <c r="K112"/>
  <c r="BE112"/>
  <c i="3" r="F38"/>
  <c i="1" r="BE56"/>
  <c i="5" r="K159"/>
  <c r="BE159"/>
  <c i="6" r="K153"/>
  <c r="BE153"/>
  <c r="BK192"/>
  <c r="K150"/>
  <c r="BE150"/>
  <c r="K115"/>
  <c r="BE115"/>
  <c r="K197"/>
  <c r="BE197"/>
  <c i="7" r="BK143"/>
  <c r="BK131"/>
  <c r="BK130"/>
  <c r="K130"/>
  <c r="K64"/>
  <c r="BK150"/>
  <c i="8" r="K194"/>
  <c r="BE194"/>
  <c r="K95"/>
  <c r="BE95"/>
  <c r="BK115"/>
  <c i="9" r="BK92"/>
  <c r="BK101"/>
  <c r="BK100"/>
  <c r="K100"/>
  <c r="K66"/>
  <c i="3" r="K36"/>
  <c i="1" r="AY56"/>
  <c i="4" r="F39"/>
  <c i="1" r="BF57"/>
  <c i="5" r="K113"/>
  <c r="BE113"/>
  <c r="K163"/>
  <c r="BE163"/>
  <c i="6" r="BK167"/>
  <c r="K88"/>
  <c r="BE88"/>
  <c r="BK163"/>
  <c i="7" r="BK100"/>
  <c r="BK126"/>
  <c r="F36"/>
  <c i="1" r="BC60"/>
  <c i="8" r="K143"/>
  <c r="BE143"/>
  <c r="BK217"/>
  <c r="BK139"/>
  <c r="BK202"/>
  <c i="9" r="F36"/>
  <c i="1" r="BC62"/>
  <c i="2" r="K217"/>
  <c r="BE217"/>
  <c r="K196"/>
  <c r="BE196"/>
  <c i="3" r="F36"/>
  <c i="1" r="BC56"/>
  <c i="4" r="F37"/>
  <c i="1" r="BD57"/>
  <c i="5" r="F36"/>
  <c i="1" r="BC58"/>
  <c i="7" r="F38"/>
  <c i="1" r="BE60"/>
  <c i="9" r="F38"/>
  <c i="1" r="BE62"/>
  <c i="2" r="K204"/>
  <c r="BE204"/>
  <c r="BK172"/>
  <c r="K183"/>
  <c r="BE183"/>
  <c r="BK133"/>
  <c r="F39"/>
  <c i="1" r="BF55"/>
  <c i="5" r="BK148"/>
  <c r="BK147"/>
  <c r="K147"/>
  <c r="K65"/>
  <c r="BK91"/>
  <c i="6" r="BK143"/>
  <c r="K176"/>
  <c r="BE176"/>
  <c i="7" r="F39"/>
  <c i="1" r="BF60"/>
  <c i="8" r="BK191"/>
  <c r="F39"/>
  <c i="1" r="BF61"/>
  <c i="3" r="K149"/>
  <c r="BE149"/>
  <c i="4" r="BK122"/>
  <c r="BK96"/>
  <c i="5" r="K36"/>
  <c i="1" r="AY58"/>
  <c i="6" r="K127"/>
  <c r="BE127"/>
  <c r="K172"/>
  <c r="BE172"/>
  <c r="BK188"/>
  <c r="K180"/>
  <c r="BE180"/>
  <c r="K106"/>
  <c r="BE106"/>
  <c i="7" r="K118"/>
  <c r="BE118"/>
  <c r="K96"/>
  <c r="BE96"/>
  <c r="BK147"/>
  <c i="8" r="K111"/>
  <c r="BE111"/>
  <c r="BK223"/>
  <c r="BK162"/>
  <c i="9" r="K95"/>
  <c r="BE95"/>
  <c r="K35"/>
  <c i="1" r="AX62"/>
  <c i="9" r="BK98"/>
  <c r="BK97"/>
  <c r="K97"/>
  <c r="K65"/>
  <c i="2" r="K123"/>
  <c r="BE123"/>
  <c i="3" r="K160"/>
  <c r="BE160"/>
  <c r="BK128"/>
  <c r="K112"/>
  <c r="BE112"/>
  <c i="4" r="F38"/>
  <c i="1" r="BE57"/>
  <c i="5" r="BK178"/>
  <c r="BK193"/>
  <c r="BK95"/>
  <c r="K125"/>
  <c r="BE125"/>
  <c r="K165"/>
  <c r="BE165"/>
  <c r="BK100"/>
  <c r="BK109"/>
  <c i="6" r="BK118"/>
  <c r="BK92"/>
  <c r="F37"/>
  <c i="1" r="BD59"/>
  <c i="8" r="BK91"/>
  <c r="K150"/>
  <c r="BE150"/>
  <c i="9" r="F39"/>
  <c i="1" r="BF62"/>
  <c i="2" r="F37"/>
  <c i="1" r="BD55"/>
  <c i="4" r="BK118"/>
  <c i="5" r="BK144"/>
  <c r="BK181"/>
  <c r="BK121"/>
  <c i="6" r="BK123"/>
  <c r="K147"/>
  <c r="BE147"/>
  <c r="F38"/>
  <c i="1" r="BE59"/>
  <c i="2" r="K109"/>
  <c r="BE109"/>
  <c r="K139"/>
  <c r="BE139"/>
  <c r="K223"/>
  <c r="BE223"/>
  <c r="K169"/>
  <c r="BE169"/>
  <c i="3" r="BK95"/>
  <c r="BK141"/>
  <c r="BK140"/>
  <c r="K140"/>
  <c r="K65"/>
  <c r="K102"/>
  <c r="BE102"/>
  <c r="BK91"/>
  <c r="BK165"/>
  <c r="BK164"/>
  <c r="K164"/>
  <c r="K68"/>
  <c r="F37"/>
  <c i="1" r="BD56"/>
  <c i="6" r="F39"/>
  <c i="1" r="BF59"/>
  <c i="9" r="F37"/>
  <c i="1" r="BD62"/>
  <c i="2" r="BK147"/>
  <c r="BK98"/>
  <c r="BK176"/>
  <c r="BK155"/>
  <c r="BK232"/>
  <c i="3" r="K116"/>
  <c r="BE116"/>
  <c r="BK133"/>
  <c r="BK132"/>
  <c r="K132"/>
  <c r="K64"/>
  <c i="4" r="F36"/>
  <c i="1" r="BC57"/>
  <c i="4" r="BK110"/>
  <c i="5" r="K140"/>
  <c r="BE140"/>
  <c r="F38"/>
  <c i="1" r="BE58"/>
  <c i="8" r="K127"/>
  <c r="BE127"/>
  <c r="BK208"/>
  <c i="9" r="K36"/>
  <c i="1" r="AY62"/>
  <c i="3" l="1" r="T89"/>
  <c r="T88"/>
  <c i="1" r="AW56"/>
  <c i="5" r="V89"/>
  <c r="V88"/>
  <c i="3" r="V89"/>
  <c r="V88"/>
  <c i="8" r="Q89"/>
  <c r="I62"/>
  <c r="X89"/>
  <c r="X88"/>
  <c i="5" r="X89"/>
  <c r="X88"/>
  <c i="4" r="R87"/>
  <c r="J62"/>
  <c i="7" r="T87"/>
  <c r="T86"/>
  <c i="1" r="AW60"/>
  <c i="5" r="T89"/>
  <c r="T88"/>
  <c i="1" r="AW58"/>
  <c i="7" r="Q87"/>
  <c r="Q86"/>
  <c r="I61"/>
  <c r="K30"/>
  <c i="1" r="AS60"/>
  <c i="3" r="Q89"/>
  <c r="I62"/>
  <c i="6" r="V86"/>
  <c r="V85"/>
  <c i="9" r="Q87"/>
  <c r="I62"/>
  <c i="8" r="T89"/>
  <c r="T88"/>
  <c i="1" r="AW61"/>
  <c i="4" r="V87"/>
  <c r="V86"/>
  <c r="Q87"/>
  <c r="Q86"/>
  <c r="I61"/>
  <c r="K30"/>
  <c i="1" r="AS57"/>
  <c i="9" r="R87"/>
  <c r="R86"/>
  <c r="J61"/>
  <c r="K31"/>
  <c i="1" r="AT62"/>
  <c i="7" r="V87"/>
  <c r="V86"/>
  <c i="2" r="T88"/>
  <c r="T87"/>
  <c i="1" r="AW55"/>
  <c i="8" r="R89"/>
  <c r="R88"/>
  <c r="J61"/>
  <c r="K31"/>
  <c i="1" r="AT61"/>
  <c i="6" r="T86"/>
  <c r="T85"/>
  <c i="1" r="AW59"/>
  <c i="5" r="R89"/>
  <c r="R88"/>
  <c r="J61"/>
  <c r="K31"/>
  <c i="1" r="AT58"/>
  <c i="2" r="V88"/>
  <c r="V87"/>
  <c i="8" r="V89"/>
  <c r="V88"/>
  <c i="6" r="X86"/>
  <c r="X85"/>
  <c i="5" r="Q89"/>
  <c r="Q88"/>
  <c r="I61"/>
  <c r="K30"/>
  <c i="1" r="AS58"/>
  <c i="2" r="X88"/>
  <c r="X87"/>
  <c r="R88"/>
  <c r="R87"/>
  <c r="J61"/>
  <c r="K31"/>
  <c i="1" r="AT55"/>
  <c i="3" r="I63"/>
  <c i="5" r="I63"/>
  <c i="6" r="Q86"/>
  <c r="Q85"/>
  <c r="I61"/>
  <c r="K30"/>
  <c i="1" r="AS59"/>
  <c i="6" r="R86"/>
  <c r="J62"/>
  <c i="7" r="R87"/>
  <c r="R86"/>
  <c r="J61"/>
  <c r="K31"/>
  <c i="1" r="AT60"/>
  <c i="8" r="I63"/>
  <c i="2" r="Q88"/>
  <c r="Q87"/>
  <c r="I61"/>
  <c r="K30"/>
  <c i="1" r="AS55"/>
  <c i="4" r="I63"/>
  <c i="5" r="J63"/>
  <c i="7" r="I63"/>
  <c i="3" r="R89"/>
  <c r="R88"/>
  <c r="J61"/>
  <c r="K31"/>
  <c i="1" r="AT56"/>
  <c i="9" r="J63"/>
  <c i="4" r="J63"/>
  <c i="9" r="I63"/>
  <c i="3" r="BK90"/>
  <c r="K90"/>
  <c r="K63"/>
  <c i="4" r="BK88"/>
  <c i="5" r="BK90"/>
  <c r="K90"/>
  <c r="K63"/>
  <c r="BK173"/>
  <c r="K173"/>
  <c r="K67"/>
  <c i="7" r="BK138"/>
  <c r="K138"/>
  <c r="K65"/>
  <c i="8" r="BK131"/>
  <c r="K131"/>
  <c r="K64"/>
  <c r="BK193"/>
  <c r="K193"/>
  <c r="K66"/>
  <c r="BK231"/>
  <c r="K231"/>
  <c r="K68"/>
  <c r="BK165"/>
  <c r="K165"/>
  <c r="K65"/>
  <c i="9" r="BK88"/>
  <c r="K88"/>
  <c r="K63"/>
  <c i="2" r="BK231"/>
  <c r="K231"/>
  <c r="K67"/>
  <c i="6" r="BK155"/>
  <c r="K155"/>
  <c r="K64"/>
  <c i="7" r="BK88"/>
  <c i="8" r="BK216"/>
  <c r="K216"/>
  <c r="K67"/>
  <c i="2" r="BK89"/>
  <c i="4" r="BK138"/>
  <c r="K138"/>
  <c r="K65"/>
  <c i="5" r="BK189"/>
  <c r="K189"/>
  <c r="K68"/>
  <c i="6" r="BK87"/>
  <c r="K87"/>
  <c r="K63"/>
  <c i="7" r="BK146"/>
  <c r="K146"/>
  <c r="K66"/>
  <c i="8" r="BK90"/>
  <c r="K90"/>
  <c r="K63"/>
  <c i="2" r="BK171"/>
  <c r="K171"/>
  <c r="K64"/>
  <c i="5" r="BK129"/>
  <c r="K129"/>
  <c r="K64"/>
  <c i="4" r="K35"/>
  <c i="1" r="AX57"/>
  <c r="AV57"/>
  <c i="5" r="F35"/>
  <c i="1" r="BB58"/>
  <c i="2" r="F35"/>
  <c i="1" r="BB55"/>
  <c r="BC54"/>
  <c r="W30"/>
  <c i="4" r="F35"/>
  <c i="1" r="BB57"/>
  <c i="3" r="F35"/>
  <c i="1" r="BB56"/>
  <c i="2" r="K35"/>
  <c i="1" r="AX55"/>
  <c r="AV55"/>
  <c r="BF54"/>
  <c r="W33"/>
  <c i="6" r="F35"/>
  <c i="1" r="BB59"/>
  <c i="6" r="K35"/>
  <c i="1" r="AX59"/>
  <c r="AV59"/>
  <c i="7" r="K35"/>
  <c i="1" r="AX60"/>
  <c r="AV60"/>
  <c i="5" r="K35"/>
  <c i="1" r="AX58"/>
  <c r="AV58"/>
  <c i="3" r="K35"/>
  <c i="1" r="AX56"/>
  <c r="AV56"/>
  <c i="8" r="F35"/>
  <c i="1" r="BB61"/>
  <c r="BE54"/>
  <c r="W32"/>
  <c r="AV62"/>
  <c r="BD54"/>
  <c r="W31"/>
  <c i="7" r="F35"/>
  <c i="1" r="BB60"/>
  <c i="9" r="F35"/>
  <c i="1" r="BB62"/>
  <c i="8" r="K35"/>
  <c i="1" r="AX61"/>
  <c r="AV61"/>
  <c i="7" l="1" r="BK87"/>
  <c r="BK86"/>
  <c r="K86"/>
  <c r="K61"/>
  <c i="4" r="BK87"/>
  <c r="BK86"/>
  <c r="K86"/>
  <c r="K61"/>
  <c i="2" r="BK88"/>
  <c r="K88"/>
  <c r="K62"/>
  <c r="I62"/>
  <c i="4" r="I62"/>
  <c i="6" r="R85"/>
  <c r="J61"/>
  <c r="K31"/>
  <c i="1" r="AT59"/>
  <c i="6" r="BK86"/>
  <c r="K86"/>
  <c r="K62"/>
  <c i="7" r="I62"/>
  <c i="8" r="Q88"/>
  <c r="I61"/>
  <c r="K30"/>
  <c i="1" r="AS61"/>
  <c i="7" r="K88"/>
  <c r="K63"/>
  <c i="9" r="J62"/>
  <c r="Q86"/>
  <c r="I61"/>
  <c r="K30"/>
  <c i="1" r="AS62"/>
  <c i="2" r="J62"/>
  <c i="3" r="J62"/>
  <c r="Q88"/>
  <c r="I61"/>
  <c r="K30"/>
  <c i="1" r="AS56"/>
  <c i="4" r="R86"/>
  <c r="J61"/>
  <c r="K31"/>
  <c i="1" r="AT57"/>
  <c i="5" r="I62"/>
  <c i="6" r="I62"/>
  <c i="8" r="J62"/>
  <c i="2" r="K89"/>
  <c r="K63"/>
  <c i="5" r="J62"/>
  <c i="8" r="BK89"/>
  <c r="K89"/>
  <c r="K62"/>
  <c i="4" r="K88"/>
  <c r="K63"/>
  <c i="3" r="BK89"/>
  <c r="BK88"/>
  <c r="K88"/>
  <c i="7" r="J62"/>
  <c i="9" r="BK87"/>
  <c r="BK86"/>
  <c r="K86"/>
  <c r="K61"/>
  <c i="5" r="BK89"/>
  <c r="BK88"/>
  <c r="K88"/>
  <c r="K61"/>
  <c i="1" r="AY54"/>
  <c r="AK30"/>
  <c r="BA54"/>
  <c r="AW54"/>
  <c r="BB54"/>
  <c r="W29"/>
  <c r="AZ54"/>
  <c i="3" r="K32"/>
  <c i="1" r="AG56"/>
  <c i="3" l="1" r="K41"/>
  <c i="6" r="BK85"/>
  <c r="K85"/>
  <c i="9" r="K87"/>
  <c r="K62"/>
  <c i="7" r="K87"/>
  <c r="K62"/>
  <c i="2" r="BK87"/>
  <c r="K87"/>
  <c r="K61"/>
  <c i="8" r="BK88"/>
  <c r="K88"/>
  <c r="K61"/>
  <c i="4" r="K87"/>
  <c r="K62"/>
  <c i="3" r="K89"/>
  <c r="K62"/>
  <c r="K61"/>
  <c i="5" r="K89"/>
  <c r="K62"/>
  <c i="1" r="AN56"/>
  <c i="4" r="K32"/>
  <c i="1" r="AG57"/>
  <c i="5" r="K32"/>
  <c i="1" r="AG58"/>
  <c r="AN58"/>
  <c i="7" r="K32"/>
  <c i="1" r="AG60"/>
  <c i="6" r="K32"/>
  <c i="1" r="AG59"/>
  <c r="AN59"/>
  <c i="9" r="K32"/>
  <c i="1" r="AG62"/>
  <c r="AS54"/>
  <c r="AT54"/>
  <c r="AX54"/>
  <c r="AK29"/>
  <c i="6" l="1" r="K61"/>
  <c i="7" r="K41"/>
  <c i="9" r="K41"/>
  <c i="5" r="K41"/>
  <c i="4" r="K41"/>
  <c i="6" r="K41"/>
  <c i="1" r="AN57"/>
  <c r="AN60"/>
  <c r="AN62"/>
  <c i="2" r="K32"/>
  <c i="1" r="AG55"/>
  <c r="AN55"/>
  <c r="AV54"/>
  <c i="8" r="K32"/>
  <c i="1" r="AG61"/>
  <c i="8" l="1" r="K41"/>
  <c i="2" r="K41"/>
  <c i="1" r="AN61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<sst xmlns="http://schemas.openxmlformats.org/spreadsheetml/2006/main">
  <si>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</si>
  <si>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</si>
  <si>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</si>
  <si>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</si>
  <si>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</si>
  <si>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</si>
  <si>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{50a2776f-0b60-497f-9df8-fcce91e3cb14}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</si>
  <si>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</si>
  <si>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</si>
  <si>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</si>
  <si>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</si>
  <si>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</si>
  <si>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</si>
  <si>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</si>
  <si>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</si>
  <si>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64/21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</si>
  <si>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</si>
  <si>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</si>
  <si>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PC C2, svodný příkop SP1, SP2, propustek P11, novostavba PC C11, rekonstrukce OP1 v k. ú. Kotopeky</t>
  </si>
  <si>
    <t>KSO:</t>
  </si>
  <si>
    <t/>
  </si>
  <si>
    <t>CC-CZ:</t>
  </si>
  <si>
    <t>Místo:</t>
  </si>
  <si>
    <t>k. ú. Kotopeky</t>
  </si>
  <si>
    <t>Datum:</t>
  </si>
  <si>
    <t>25. 1. 2024</t>
  </si>
  <si>
    <t>Zadavatel:</t>
  </si>
  <si>
    <t>IČ:</t>
  </si>
  <si>
    <t>SPÚ ČR – pobočka Beroun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</si>
  <si>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</si>
  <si>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</si>
  <si>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</si>
  <si>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</si>
  <si>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</si>
  <si>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</si>
  <si>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</si>
  <si>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</si>
  <si>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</si>
  <si>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</si>
  <si>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</si>
  <si>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</si>
  <si>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</si>
  <si>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</si>
  <si>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</si>
  <si>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</si>
  <si>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</si>
  <si>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</si>
  <si>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</si>
  <si>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</si>
  <si>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</si>
  <si>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</si>
  <si>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</si>
  <si>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</si>
  <si>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</si>
  <si>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</si>
  <si>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</si>
  <si>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</si>
  <si>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</si>
  <si>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</si>
  <si>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</si>
  <si>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</si>
  <si>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</si>
  <si>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</si>
  <si>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</si>
  <si>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</si>
  <si>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</si>
  <si>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</si>
  <si>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</si>
  <si>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</si>
  <si>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</si>
  <si>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</si>
  <si>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</si>
  <si>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</si>
  <si>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</si>
  <si>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</si>
  <si>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</si>
  <si>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</si>
  <si>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</si>
  <si>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</si>
  <si>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C2</t>
  </si>
  <si>
    <t>STA</t>
  </si>
  <si>
    <t>1</t>
  </si>
  <si>
    <t>{37ea0dbf-10d1-4e22-9f04-88868f127665}</t>
  </si>
  <si>
    <t>2</t>
  </si>
  <si>
    <t>SO 102</t>
  </si>
  <si>
    <t>Příkop SP1</t>
  </si>
  <si>
    <t>{f0bb1306-fe85-4de3-8676-9a21384d5c55}</t>
  </si>
  <si>
    <t>SO 103</t>
  </si>
  <si>
    <t>Příkop SP2</t>
  </si>
  <si>
    <t>{6b5e0f94-9667-4065-8ea3-257e3c72889e}</t>
  </si>
  <si>
    <t>SO 104</t>
  </si>
  <si>
    <t>Podélné propustky DN 600</t>
  </si>
  <si>
    <t>{cc0fdfb4-b4bb-4934-a41a-1ddf945acb60}</t>
  </si>
  <si>
    <t>SO 110</t>
  </si>
  <si>
    <t>Polní cesta C11</t>
  </si>
  <si>
    <t>{63eafc0c-5f0c-4756-9aa2-58d7183fa9d4}</t>
  </si>
  <si>
    <t>SO 111</t>
  </si>
  <si>
    <t>Příkop OP1</t>
  </si>
  <si>
    <t>{d1f5e706-7737-46c8-9d9e-7cdbdf265e65}</t>
  </si>
  <si>
    <t>SO 112</t>
  </si>
  <si>
    <t>Propustek P11 DN 1000</t>
  </si>
  <si>
    <t>{ed0afcf8-f490-4c5a-b777-d18b9b80baab}</t>
  </si>
  <si>
    <t>VON</t>
  </si>
  <si>
    <t>Vedlejší a ostatní náklady</t>
  </si>
  <si>
    <t>{78201bc7-6777-4355-82d1-e02b4e122229}</t>
  </si>
  <si>
    <t>krajnice</t>
  </si>
  <si>
    <t>1109</t>
  </si>
  <si>
    <t>násyp</t>
  </si>
  <si>
    <t>93</t>
  </si>
  <si>
    <t>KRYCÍ LIST SOUPISU PRACÍ</t>
  </si>
  <si>
    <t>odkop</t>
  </si>
  <si>
    <t>6033,4</t>
  </si>
  <si>
    <t>odvoz</t>
  </si>
  <si>
    <t>5940,4</t>
  </si>
  <si>
    <t>vjezdy</t>
  </si>
  <si>
    <t>605</t>
  </si>
  <si>
    <t>vozovka</t>
  </si>
  <si>
    <t>4225</t>
  </si>
  <si>
    <t>Objekt:</t>
  </si>
  <si>
    <t>SO 101 - Polní cesta C2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</si>
  <si>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</si>
  <si>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</si>
  <si>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</si>
  <si>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</si>
  <si>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</si>
  <si>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</si>
  <si>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</si>
  <si>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</si>
  <si>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</si>
  <si>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</si>
  <si>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</si>
  <si>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</si>
  <si>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</si>
  <si>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</si>
  <si>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</si>
  <si>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</si>
  <si>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</si>
  <si>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</si>
  <si>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</si>
  <si>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</si>
  <si>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</si>
  <si>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</si>
  <si>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</si>
  <si>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</si>
  <si>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</si>
  <si>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</si>
  <si>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</si>
  <si>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</si>
  <si>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</si>
  <si>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</si>
  <si>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</si>
  <si>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</si>
  <si>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</si>
  <si>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</si>
  <si>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</si>
  <si>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</si>
  <si>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</si>
  <si>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</si>
  <si>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</si>
  <si>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4</t>
  </si>
  <si>
    <t>1713212780</t>
  </si>
  <si>
    <t>PP</t>
  </si>
  <si>
    <t>Odstranění stromů s odřezáním kmene a s odvětvením listnatých, průměru kmene přes 100 do 300 mm</t>
  </si>
  <si>
    <t>Online PSC</t>
  </si>
  <si>
    <t>https://podminky.urs.cz/item/CS_URS_2024_01/112101101</t>
  </si>
  <si>
    <t>VV</t>
  </si>
  <si>
    <t>"dle koordinační situace" 7+12+2+1</t>
  </si>
  <si>
    <t>112101102</t>
  </si>
  <si>
    <t>Odstranění stromů listnatých průměru kmene přes 300 do 500 mm</t>
  </si>
  <si>
    <t>1262652563</t>
  </si>
  <si>
    <t>Odstranění stromů s odřezáním kmene a s odvětvením listnatých, průměru kmene přes 300 do 500 mm</t>
  </si>
  <si>
    <t>https://podminky.urs.cz/item/CS_URS_2024_01/112101102</t>
  </si>
  <si>
    <t>"dle koordinační situace" 4+3+5</t>
  </si>
  <si>
    <t>3</t>
  </si>
  <si>
    <t>112101103</t>
  </si>
  <si>
    <t>Odstranění stromů listnatých průměru kmene přes 500 do 700 mm</t>
  </si>
  <si>
    <t>-438837299</t>
  </si>
  <si>
    <t>Odstranění stromů s odřezáním kmene a s odvětvením listnatých, průměru kmene přes 500 do 700 mm</t>
  </si>
  <si>
    <t>https://podminky.urs.cz/item/CS_URS_2024_01/112101103</t>
  </si>
  <si>
    <t>"dle koordinační situace" 2+5</t>
  </si>
  <si>
    <t>112101104</t>
  </si>
  <si>
    <t>Odstranění stromů listnatých průměru kmene přes 700 do 900 mm</t>
  </si>
  <si>
    <t>2006818476</t>
  </si>
  <si>
    <t>Odstranění stromů s odřezáním kmene a s odvětvením listnatých, průměru kmene přes 700 do 900 mm</t>
  </si>
  <si>
    <t>https://podminky.urs.cz/item/CS_URS_2024_01/112101104</t>
  </si>
  <si>
    <t>"dle koordinační situace" 2</t>
  </si>
  <si>
    <t>5</t>
  </si>
  <si>
    <t>112155215</t>
  </si>
  <si>
    <t>Štěpkování solitérních stromků a větví průměru kmene do 300 mm s naložením</t>
  </si>
  <si>
    <t>1418368735</t>
  </si>
  <si>
    <t>Štěpkování s naložením na dopravní prostředek a odvozem do 20 km stromků a větví solitérů, průměru kmene do 300 mm</t>
  </si>
  <si>
    <t>https://podminky.urs.cz/item/CS_URS_2024_01/112155215</t>
  </si>
  <si>
    <t>6</t>
  </si>
  <si>
    <t>112155221</t>
  </si>
  <si>
    <t>Štěpkování solitérních stromků a větví průměru kmene přes 300 do 500 mm s naložením</t>
  </si>
  <si>
    <t>1891537562</t>
  </si>
  <si>
    <t>Štěpkování s naložením na dopravní prostředek a odvozem do 20 km stromků a větví solitérů, průměru kmene přes 300 do 500 mm</t>
  </si>
  <si>
    <t>https://podminky.urs.cz/item/CS_URS_2024_01/112155221</t>
  </si>
  <si>
    <t>7</t>
  </si>
  <si>
    <t>112155225</t>
  </si>
  <si>
    <t>Štěpkování solitérních stromků a větví průměru kmene přes 500 do 700 mm s naložením</t>
  </si>
  <si>
    <t>785301178</t>
  </si>
  <si>
    <t>Štěpkování s naložením na dopravní prostředek a odvozem do 20 km stromků a větví solitérů, průměru kmene přes 500 do 700 mm</t>
  </si>
  <si>
    <t>https://podminky.urs.cz/item/CS_URS_2024_01/112155225</t>
  </si>
  <si>
    <t>8</t>
  </si>
  <si>
    <t>11215522R</t>
  </si>
  <si>
    <t>Štěpkování solitérních stromků a větví průměru kmene přes 700 mm s naložením</t>
  </si>
  <si>
    <t>1995492545</t>
  </si>
  <si>
    <t>9</t>
  </si>
  <si>
    <t>112251101</t>
  </si>
  <si>
    <t>Odstranění pařezů průměru přes 100 do 300 mm</t>
  </si>
  <si>
    <t>-1036436997</t>
  </si>
  <si>
    <t>Odstranění pařezů strojně s jejich vykopáním nebo vytrháním průměru přes 100 do 300 mm</t>
  </si>
  <si>
    <t>https://podminky.urs.cz/item/CS_URS_2024_01/112251101</t>
  </si>
  <si>
    <t>10</t>
  </si>
  <si>
    <t>112251102</t>
  </si>
  <si>
    <t>Odstranění pařezů průměru přes 300 do 500 mm</t>
  </si>
  <si>
    <t>1494315074</t>
  </si>
  <si>
    <t>Odstranění pařezů strojně s jejich vykopáním nebo vytrháním průměru přes 300 do 500 mm</t>
  </si>
  <si>
    <t>https://podminky.urs.cz/item/CS_URS_2024_01/112251102</t>
  </si>
  <si>
    <t>11</t>
  </si>
  <si>
    <t>112251103</t>
  </si>
  <si>
    <t>Odstranění pařezů průměru přes 500 do 700 mm</t>
  </si>
  <si>
    <t>-1637162051</t>
  </si>
  <si>
    <t>Odstranění pařezů strojně s jejich vykopáním nebo vytrháním průměru přes 500 do 700 mm</t>
  </si>
  <si>
    <t>https://podminky.urs.cz/item/CS_URS_2024_01/112251103</t>
  </si>
  <si>
    <t>12</t>
  </si>
  <si>
    <t>112251104</t>
  </si>
  <si>
    <t>Odstranění pařezů průměru přes 700 do 900 mm</t>
  </si>
  <si>
    <t>-1836815125</t>
  </si>
  <si>
    <t>Odstranění pařezů strojně s jejich vykopáním nebo vytrháním průměru přes 700 do 900 mm</t>
  </si>
  <si>
    <t>https://podminky.urs.cz/item/CS_URS_2024_01/112251104</t>
  </si>
  <si>
    <t>13</t>
  </si>
  <si>
    <t>113107222</t>
  </si>
  <si>
    <t>Odstranění podkladu z kameniva drceného tl přes 100 do 200 mm strojně pl přes 200 m2</t>
  </si>
  <si>
    <t>m2</t>
  </si>
  <si>
    <t>-610956826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</si>
  <si>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</si>
  <si>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</si>
  <si>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"odstranění stávající cesty - dle tabulky kubatur" 3523</t>
  </si>
  <si>
    <t>14</t>
  </si>
  <si>
    <t>122251107</t>
  </si>
  <si>
    <t>Odkopávky a prokopávky nezapažené v hornině třídy těžitelnosti I skupiny 3 objem přes 5000 m3 strojně</t>
  </si>
  <si>
    <t>m3</t>
  </si>
  <si>
    <t>-262252340</t>
  </si>
  <si>
    <t>Odkopávky a prokopávky nezapažené strojně v hornině třídy těžitelnosti I skupiny 3 přes 5 000 m3</t>
  </si>
  <si>
    <t>https://podminky.urs.cz/item/CS_URS_2024_01/122251107</t>
  </si>
  <si>
    <t>"dle tabulky kubatur" 6738</t>
  </si>
  <si>
    <t>"odpočet vybourané stávající cesty" -3523*0,2</t>
  </si>
  <si>
    <t>Součet</t>
  </si>
  <si>
    <t>162751117</t>
  </si>
  <si>
    <t>Vodorovné přemístění přes 9 000 do 10000 m výkopku/sypaniny z horniny třídy těžitelnosti I skupiny 1 až 3</t>
  </si>
  <si>
    <t>956960364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</si>
  <si>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</si>
  <si>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</si>
  <si>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odkop-násyp</t>
  </si>
  <si>
    <t>16</t>
  </si>
  <si>
    <t>162751119</t>
  </si>
  <si>
    <t>Příplatek k vodorovnému přemístění výkopku/sypaniny z horniny třídy těžitelnosti I skupiny 1 až 3 ZKD 1000 m přes 10000 m</t>
  </si>
  <si>
    <t>-321352634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</si>
  <si>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</si>
  <si>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</si>
  <si>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odvoz*20</t>
  </si>
  <si>
    <t>17</t>
  </si>
  <si>
    <t>171151103</t>
  </si>
  <si>
    <t>Uložení sypaniny z hornin soudržných do násypů zhutněných strojně</t>
  </si>
  <si>
    <t>1424964147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</si>
  <si>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</si>
  <si>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</si>
  <si>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"násypy pro srovnání pláně vozovky - dle tabulky kubatur" 93</t>
  </si>
  <si>
    <t>18</t>
  </si>
  <si>
    <t>171201221</t>
  </si>
  <si>
    <t>Poplatek za uložení na skládce (skládkovné) zeminy a kamení kód odpadu 17 05 04</t>
  </si>
  <si>
    <t>t</t>
  </si>
  <si>
    <t>655362100</t>
  </si>
  <si>
    <t>Poplatek za uložení stavebního odpadu na skládce (skládkovné) zeminy a kamení zatříděného do Katalogu odpadů pod kódem 17 05 04</t>
  </si>
  <si>
    <t>https://podminky.urs.cz/item/CS_URS_2024_01/171201221</t>
  </si>
  <si>
    <t>odvoz*1,85</t>
  </si>
  <si>
    <t>19</t>
  </si>
  <si>
    <t>171251201</t>
  </si>
  <si>
    <t>Uložení sypaniny na skládky nebo meziskládky</t>
  </si>
  <si>
    <t>57303769</t>
  </si>
  <si>
    <t>Uložení sypaniny na skládky nebo meziskládky bez hutnění s upravením uložené sypaniny do předepsaného tvaru</t>
  </si>
  <si>
    <t>https://podminky.urs.cz/item/CS_URS_2024_01/171251201</t>
  </si>
  <si>
    <t>20</t>
  </si>
  <si>
    <t>181951112</t>
  </si>
  <si>
    <t>Úprava pláně v hornině třídy těžitelnosti I skupiny 1 až 3 se zhutněním strojně</t>
  </si>
  <si>
    <t>331499988</t>
  </si>
  <si>
    <t>Úprava pláně vyrovnáním výškových rozdílů strojně v hornině třídy těžitelnosti I, skupiny 1 až 3 se zhutněním</t>
  </si>
  <si>
    <t>https://podminky.urs.cz/item/CS_URS_2024_01/181951112</t>
  </si>
  <si>
    <t>vozovka+vjezdy</t>
  </si>
  <si>
    <t>183111114</t>
  </si>
  <si>
    <t>Hloubení jamek bez výměny půdy zeminy skupiny 1 až 4 obj přes 0,01 do 0,02 m3 v rovině a svahu do 1:5</t>
  </si>
  <si>
    <t>826467104</t>
  </si>
  <si>
    <t>Hloubení jamek pro vysazování rostlin v zemině skupiny 1 až 4 bez výměny půdy v rovině nebo na svahu do 1:5, objemu přes 0,01 do 0,02 m3</t>
  </si>
  <si>
    <t>https://podminky.urs.cz/item/CS_URS_2024_01/183111114</t>
  </si>
  <si>
    <t>22</t>
  </si>
  <si>
    <t>184102112</t>
  </si>
  <si>
    <t>Výsadba dřeviny s balem D přes 0,2 do 0,3 m do jamky se zalitím v rovině a svahu do 1:5</t>
  </si>
  <si>
    <t>-1346486617</t>
  </si>
  <si>
    <t>Výsadba dřeviny s balem do předem vyhloubené jamky se zalitím v rovině nebo na svahu do 1:5, při průměru balu přes 200 do 300 mm</t>
  </si>
  <si>
    <t>https://podminky.urs.cz/item/CS_URS_2024_01/184102112</t>
  </si>
  <si>
    <t>23</t>
  </si>
  <si>
    <t>M</t>
  </si>
  <si>
    <t>02650381</t>
  </si>
  <si>
    <t>jeřáb ptačí /Sorbus aucuparia/ 150-200cm</t>
  </si>
  <si>
    <t>455836623</t>
  </si>
  <si>
    <t>Komunikace pozemní</t>
  </si>
  <si>
    <t>24</t>
  </si>
  <si>
    <t>561061121</t>
  </si>
  <si>
    <t>Zřízení podkladu ze zeminy upravené vápnem, cementem, směsnými pojivy tl přes 350 do 400 mm pl přes 1000 do 5000 m2</t>
  </si>
  <si>
    <t>-566759921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</si>
  <si>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</si>
  <si>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https://podminky.urs.cz/item/CS_URS_2024_01/561061121</t>
  </si>
  <si>
    <t>"sanace podloží směsným pojivem" vozovka+vjezdy</t>
  </si>
  <si>
    <t>25</t>
  </si>
  <si>
    <t>58591002</t>
  </si>
  <si>
    <t>pojivo hydraulické pro stabilizaci zeminy 50% vápna</t>
  </si>
  <si>
    <t>995855684</t>
  </si>
  <si>
    <t>"sanace podloží směsným pojivem" (vozovka+vjezdy)*0,03*0,4*1,4</t>
  </si>
  <si>
    <t>26</t>
  </si>
  <si>
    <t>564761101</t>
  </si>
  <si>
    <t>Podklad z kameniva hrubého drceného vel. 32-63 mm plochy do 100 m2 tl 200 mm</t>
  </si>
  <si>
    <t>1170721021</t>
  </si>
  <si>
    <t>Podklad nebo kryt z kameniva hrubého drceného vel. 32-63 mm s rozprostřením a zhutněním plochy jednotlivě do 100 m2, po zhutnění tl. 200 mm</t>
  </si>
  <si>
    <t>https://podminky.urs.cz/item/CS_URS_2024_01/564761101</t>
  </si>
  <si>
    <t>27</t>
  </si>
  <si>
    <t>564851111</t>
  </si>
  <si>
    <t>Podklad ze štěrkodrtě ŠD plochy přes 100 m2 tl 150 mm</t>
  </si>
  <si>
    <t>-1745305291</t>
  </si>
  <si>
    <t>Podklad ze štěrkodrti ŠD s rozprostřením a zhutněním plochy přes 100 m2, po zhutnění tl. 150 mm</t>
  </si>
  <si>
    <t>https://podminky.urs.cz/item/CS_URS_2024_01/564851111</t>
  </si>
  <si>
    <t>"vozovka - dle tabulky kubatur" 4225</t>
  </si>
  <si>
    <t>vozovka*2+krajnice*2+krajnice</t>
  </si>
  <si>
    <t>28</t>
  </si>
  <si>
    <t>564861011</t>
  </si>
  <si>
    <t>Podklad ze štěrkodrtě ŠD plochy do 100 m2 tl 200 mm</t>
  </si>
  <si>
    <t>1023219449</t>
  </si>
  <si>
    <t>Podklad ze štěrkodrti ŠD s rozprostřením a zhutněním plochy jednotlivě do 100 m2, po zhutnění tl. 200 mm</t>
  </si>
  <si>
    <t>https://podminky.urs.cz/item/CS_URS_2024_01/564861011</t>
  </si>
  <si>
    <t>"konstrukce vjezdů - dle tabulky kubatur" 605</t>
  </si>
  <si>
    <t>29</t>
  </si>
  <si>
    <t>565155121</t>
  </si>
  <si>
    <t>Asfaltový beton vrstva podkladní ACP 16 (obalované kamenivo OKS) tl 70 mm š přes 3 m</t>
  </si>
  <si>
    <t>-1457456288</t>
  </si>
  <si>
    <t>Asfaltový beton vrstva podkladní ACP 16 (obalované kamenivo střednězrnné - OKS) s rozprostřením a zhutněním v pruhu šířky přes 3 m, po zhutnění tl. 70 mm</t>
  </si>
  <si>
    <t>https://podminky.urs.cz/item/CS_URS_2024_01/565155121</t>
  </si>
  <si>
    <t>30</t>
  </si>
  <si>
    <t>569831111</t>
  </si>
  <si>
    <t>Zpevnění krajnic štěrkodrtí tl 100 mm</t>
  </si>
  <si>
    <t>1795458707</t>
  </si>
  <si>
    <t>Zpevnění krajnic nebo komunikací pro pěší s rozprostřením a zhutněním, po zhutnění štěrkodrtí tl. 100 mm</t>
  </si>
  <si>
    <t>https://podminky.urs.cz/item/CS_URS_2024_01/569831111</t>
  </si>
  <si>
    <t>"zpevnění krajnice štěrkodrtí - dle tabulky kubatur" 1109</t>
  </si>
  <si>
    <t>31</t>
  </si>
  <si>
    <t>571907111</t>
  </si>
  <si>
    <t>Posyp krytu kamenivem drceným nebo těženým přes 30 do 35 kg/m2</t>
  </si>
  <si>
    <t>-1990623263</t>
  </si>
  <si>
    <t>Posyp podkladu nebo krytu s rozprostřením a zhutněním kamenivem drceným nebo těženým, v množství přes 30 do 35 kg/m2</t>
  </si>
  <si>
    <t>https://podminky.urs.cz/item/CS_URS_2024_01/571907111</t>
  </si>
  <si>
    <t>32</t>
  </si>
  <si>
    <t>573231106</t>
  </si>
  <si>
    <t>Postřik živičný spojovací ze silniční emulze v množství 0,30 kg/m2</t>
  </si>
  <si>
    <t>823009839</t>
  </si>
  <si>
    <t>Postřik spojovací PS bez posypu kamenivem ze silniční emulze, v množství 0,30 kg/m2</t>
  </si>
  <si>
    <t>https://podminky.urs.cz/item/CS_URS_2024_01/573231106</t>
  </si>
  <si>
    <t>33</t>
  </si>
  <si>
    <t>577134121</t>
  </si>
  <si>
    <t>Asfaltový beton vrstva obrusná ACO 11+ (ABS) tř. I tl 40 mm š přes 3 m z nemodifikovaného asfaltu</t>
  </si>
  <si>
    <t>-820435920</t>
  </si>
  <si>
    <t>Asfaltový beton vrstva obrusná ACO 11 (ABS) s rozprostřením a se zhutněním z nemodifikovaného asfaltu v pruhu šířky přes 3 m tř. I (ACO 11+), po zhutnění tl. 40 mm</t>
  </si>
  <si>
    <t>https://podminky.urs.cz/item/CS_URS_2024_01/577134121</t>
  </si>
  <si>
    <t>Ostatní konstrukce a práce, bourání</t>
  </si>
  <si>
    <t>34</t>
  </si>
  <si>
    <t>912211111</t>
  </si>
  <si>
    <t>Montáž směrového sloupku silničního plastového prosté uložení bez betonového základu</t>
  </si>
  <si>
    <t>-1103107379</t>
  </si>
  <si>
    <t>Montáž směrového sloupku plastového s odrazkou prostým uložením bez betonového základu silničního</t>
  </si>
  <si>
    <t>https://podminky.urs.cz/item/CS_URS_2024_01/912211111</t>
  </si>
  <si>
    <t>"směrový sloupek Z11g - dle koordinační situace" 4</t>
  </si>
  <si>
    <t>35</t>
  </si>
  <si>
    <t>40445162</t>
  </si>
  <si>
    <t>sloupek směrový silniční plastový 1,0m</t>
  </si>
  <si>
    <t>-933089590</t>
  </si>
  <si>
    <t>997</t>
  </si>
  <si>
    <t>Přesun sutě</t>
  </si>
  <si>
    <t>36</t>
  </si>
  <si>
    <t>997221551</t>
  </si>
  <si>
    <t>Vodorovná doprava suti ze sypkých materiálů do 1 km</t>
  </si>
  <si>
    <t>1888983815</t>
  </si>
  <si>
    <t>Vodorovná doprava suti bez naložení, ale se složením a s hrubým urovnáním ze sypkých materiálů, na vzdálenost do 1 km</t>
  </si>
  <si>
    <t>https://podminky.urs.cz/item/CS_URS_2024_01/997221551</t>
  </si>
  <si>
    <t>37</t>
  </si>
  <si>
    <t>997221559</t>
  </si>
  <si>
    <t>Příplatek ZKD 1 km u vodorovné dopravy suti ze sypkých materiálů</t>
  </si>
  <si>
    <t>-1541155780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</si>
  <si>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</si>
  <si>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</si>
  <si>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1021,67*29 'Přepočtené koeficientem množství</t>
  </si>
  <si>
    <t>38</t>
  </si>
  <si>
    <t>997221655</t>
  </si>
  <si>
    <t>-401212901</t>
  </si>
  <si>
    <t>https://podminky.urs.cz/item/CS_URS_2024_01/997221655</t>
  </si>
  <si>
    <t>"štěrk ze stávající cesty" 1021,67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</si>
  <si>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</si>
  <si>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</si>
  <si>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</si>
  <si>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</si>
  <si>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</si>
  <si>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-1826428249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</si>
  <si>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</si>
  <si>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</si>
  <si>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40</t>
  </si>
  <si>
    <t>998225191</t>
  </si>
  <si>
    <t>Příplatek k přesunu hmot pro pozemní komunikace s krytem z kamene, živičným, betonovým do 1000 m</t>
  </si>
  <si>
    <t>-1753638823</t>
  </si>
  <si>
    <t>Přesun hmot pro komunikace s krytem z kameniva, monolitickým betonovým nebo živičným Příplatek k ceně za zvětšený přesun přes vymezenou vodorovnou dopravní vzdálenost do 1000 m</t>
  </si>
  <si>
    <t>https://podminky.urs.cz/item/CS_URS_2024_01/998225191</t>
  </si>
  <si>
    <t>veget</t>
  </si>
  <si>
    <t>3162</t>
  </si>
  <si>
    <t>zeleň</t>
  </si>
  <si>
    <t>1747</t>
  </si>
  <si>
    <t>SO 102 - Příkop SP1</t>
  </si>
  <si>
    <t xml:space="preserve">    4 - Vodorovné konstrukce</t>
  </si>
  <si>
    <t>180405111</t>
  </si>
  <si>
    <t>Založení trávníku ve vegetačních prefabrikátech výsevem semene v rovině a ve svahu do 1:5</t>
  </si>
  <si>
    <t>-1794214189</t>
  </si>
  <si>
    <t>Založení trávníků ve vegetačních dlaždicích nebo prefabrikátech výsevem semene v rovině nebo na svahu do 1:5</t>
  </si>
  <si>
    <t>https://podminky.urs.cz/item/CS_URS_2024_01/180405111</t>
  </si>
  <si>
    <t>00572410</t>
  </si>
  <si>
    <t>osivo směs travní parková</t>
  </si>
  <si>
    <t>kg</t>
  </si>
  <si>
    <t>883849510</t>
  </si>
  <si>
    <t>3162*0,02 'Přepočtené koeficientem množství</t>
  </si>
  <si>
    <t>181351113</t>
  </si>
  <si>
    <t>Rozprostření ornice tl vrstvy do 200 mm pl přes 500 m2 v rovině nebo ve svahu do 1:5 strojně</t>
  </si>
  <si>
    <t>274070231</t>
  </si>
  <si>
    <t>Rozprostření a urovnání ornice v rovině nebo ve svahu sklonu do 1:5 strojně při souvislé ploše přes 500 m2, tl. vrstvy do 200 mm</t>
  </si>
  <si>
    <t>https://podminky.urs.cz/item/CS_URS_2024_01/181351113</t>
  </si>
  <si>
    <t>"ozelenění - dle tabulky kubatur" 1747</t>
  </si>
  <si>
    <t>10364101</t>
  </si>
  <si>
    <t>zemina pro terénní úpravy - ornice</t>
  </si>
  <si>
    <t>642872835</t>
  </si>
  <si>
    <t>"ozelenění - dle situace" zeleň*0,15*1,85</t>
  </si>
  <si>
    <t>181451131</t>
  </si>
  <si>
    <t>Založení parkového trávníku výsevem pl přes 1000 m2 v rovině a ve svahu do 1:5</t>
  </si>
  <si>
    <t>987038686</t>
  </si>
  <si>
    <t>Založení trávníku na půdě předem připravené plochy přes 1000 m2 výsevem včetně utažení parkového v rovině nebo na svahu do 1:5</t>
  </si>
  <si>
    <t>https://podminky.urs.cz/item/CS_URS_2024_01/181451131</t>
  </si>
  <si>
    <t>"ozelenění - dle situace" zeleň</t>
  </si>
  <si>
    <t>-812635109</t>
  </si>
  <si>
    <t>"ozelenění - dle situace" zeleň*30*0,001</t>
  </si>
  <si>
    <t>-195490718</t>
  </si>
  <si>
    <t>184813511</t>
  </si>
  <si>
    <t>Chemické odplevelení před založením kultury postřikem na široko v rovině a svahu do 1:5 ručně</t>
  </si>
  <si>
    <t>600875590</t>
  </si>
  <si>
    <t>Chemické odplevelení půdy před založením kultury, trávníku nebo zpevněných ploch ručně o jakékoli výměře postřikem na široko v rovině nebo na svahu do 1:5</t>
  </si>
  <si>
    <t>https://podminky.urs.cz/item/CS_URS_2024_01/184813511</t>
  </si>
  <si>
    <t>185804312</t>
  </si>
  <si>
    <t>Zalití rostlin vodou plocha přes 20 m2</t>
  </si>
  <si>
    <t>1327878686</t>
  </si>
  <si>
    <t>Zalití rostlin vodou plochy záhonů jednotlivě přes 20 m2</t>
  </si>
  <si>
    <t>https://podminky.urs.cz/item/CS_URS_2024_01/185804312</t>
  </si>
  <si>
    <t>"ozelenění - dle situace" zeleň*0,005</t>
  </si>
  <si>
    <t>185851121</t>
  </si>
  <si>
    <t>Dovoz vody pro zálivku rostlin za vzdálenost do 1000 m</t>
  </si>
  <si>
    <t>988404347</t>
  </si>
  <si>
    <t>Dovoz vody pro zálivku rostlin na vzdálenost do 1000 m</t>
  </si>
  <si>
    <t>https://podminky.urs.cz/item/CS_URS_2024_01/185851121</t>
  </si>
  <si>
    <t>185851129</t>
  </si>
  <si>
    <t>Příplatek k dovozu vody pro zálivku rostlin do 1000 m ZKD 1000 m</t>
  </si>
  <si>
    <t>851948557</t>
  </si>
  <si>
    <t>Dovoz vody pro zálivku rostlin Příplatek k ceně za každých dalších i započatých 1000 m</t>
  </si>
  <si>
    <t>https://podminky.urs.cz/item/CS_URS_2024_01/185851129</t>
  </si>
  <si>
    <t>"ozelenění - dle situace" zeleň*0,005*5</t>
  </si>
  <si>
    <t>Vodorovné konstrukce</t>
  </si>
  <si>
    <t>464511111</t>
  </si>
  <si>
    <t>Pohoz z lomového kamene neupraveného tříděného z terénu</t>
  </si>
  <si>
    <t>867197570</t>
  </si>
  <si>
    <t>Pohoz dna nebo svahů jakékoliv tloušťky z lomového kamene neupraveného tříděného z terénu</t>
  </si>
  <si>
    <t>https://podminky.urs.cz/item/CS_URS_2024_01/464511111</t>
  </si>
  <si>
    <t>"hrázky ve svodných příkopech - objem dle vzorového výkresu" 2,25</t>
  </si>
  <si>
    <t>"počet hrázek dle koordinační situace" 6</t>
  </si>
  <si>
    <t>6*2,25</t>
  </si>
  <si>
    <t>596412213</t>
  </si>
  <si>
    <t>Kladení dlažby z vegetačních tvárnic pozemních komunikací tl 80 mm pl přes 300 m2</t>
  </si>
  <si>
    <t>-269047341</t>
  </si>
  <si>
    <t>Kladení dlažby z betonových vegetačních dlaždic pozemních komunikací s ložem z kameniva těženého nebo drceného tl. do 50 mm, s vyplněním spár a vegetačních otvorů, s hutněním vibrováním tl. 80 mm, pro plochy přes 300 m2</t>
  </si>
  <si>
    <t>https://podminky.urs.cz/item/CS_URS_2024_01/596412213</t>
  </si>
  <si>
    <t>"polovegetační tvárnice - dle tabulky kubatur" 3162</t>
  </si>
  <si>
    <t>59246016</t>
  </si>
  <si>
    <t>dlažba plošná vegetační betonová 600x400mm tl 80mm přírodní</t>
  </si>
  <si>
    <t>736569705</t>
  </si>
  <si>
    <t>3162*1,01 'Přepočtené koeficientem množství</t>
  </si>
  <si>
    <t>938902205</t>
  </si>
  <si>
    <t>Čištění příkopů ručně š dna přes 400 mm objem nánosu přes 0,15 do 0,30 m3/m</t>
  </si>
  <si>
    <t>m</t>
  </si>
  <si>
    <t>-311912794</t>
  </si>
  <si>
    <t>Čištění příkopů komunikací s odstraněním travnatého porostu nebo nánosu s naložením na dopravní prostředek nebo s přemístěním na hromady na vzdálenost do 20 m ručně při šířce dna přes 400 mm a objemu nánosu přes 0,15 do 0,30 m3/m</t>
  </si>
  <si>
    <t>https://podminky.urs.cz/item/CS_URS_2024_01/938902205</t>
  </si>
  <si>
    <t>319663142</t>
  </si>
  <si>
    <t>1929363318</t>
  </si>
  <si>
    <t>3,88*29 'Přepočtené koeficientem množství</t>
  </si>
  <si>
    <t>1571331471</t>
  </si>
  <si>
    <t>"čištění příkopu" 3,88</t>
  </si>
  <si>
    <t>-649044611</t>
  </si>
  <si>
    <t>141593299</t>
  </si>
  <si>
    <t>2536</t>
  </si>
  <si>
    <t>1528</t>
  </si>
  <si>
    <t>SO 103 - Příkop SP2</t>
  </si>
  <si>
    <t>1258745805</t>
  </si>
  <si>
    <t>-1924874914</t>
  </si>
  <si>
    <t>2536*0,02 'Přepočtené koeficientem množství</t>
  </si>
  <si>
    <t>1978706977</t>
  </si>
  <si>
    <t>"ozelenění - dle tabulky kubatur" 1528</t>
  </si>
  <si>
    <t>-1565546620</t>
  </si>
  <si>
    <t>1325459863</t>
  </si>
  <si>
    <t>628690424</t>
  </si>
  <si>
    <t>530230111</t>
  </si>
  <si>
    <t>133200326</t>
  </si>
  <si>
    <t>-1576282045</t>
  </si>
  <si>
    <t>-706811489</t>
  </si>
  <si>
    <t>-2118478096</t>
  </si>
  <si>
    <t>631966596</t>
  </si>
  <si>
    <t>"počet hrázek dle koordinační situace" 5</t>
  </si>
  <si>
    <t>5*2,25</t>
  </si>
  <si>
    <t>-1739053503</t>
  </si>
  <si>
    <t>"polovegetační tvárnice - dle tabulky kubatur" 2536</t>
  </si>
  <si>
    <t>-2002060845</t>
  </si>
  <si>
    <t>2536*1,01 'Přepočtené koeficientem množství</t>
  </si>
  <si>
    <t>-775168366</t>
  </si>
  <si>
    <t>-1696254122</t>
  </si>
  <si>
    <t>236,946</t>
  </si>
  <si>
    <t>rýhy1</t>
  </si>
  <si>
    <t>45,5</t>
  </si>
  <si>
    <t>rýhy2</t>
  </si>
  <si>
    <t>268,8</t>
  </si>
  <si>
    <t>zásyp</t>
  </si>
  <si>
    <t>77,354</t>
  </si>
  <si>
    <t>SO 104 - Podélné propustky DN 600</t>
  </si>
  <si>
    <t xml:space="preserve">    2 - Zakládání</t>
  </si>
  <si>
    <t xml:space="preserve">    3 - Svislé a kompletní konstrukce</t>
  </si>
  <si>
    <t>132254102</t>
  </si>
  <si>
    <t>Hloubení rýh zapažených š do 800 mm v hornině třídy těžitelnosti I skupiny 3 objem do 50 m3 strojně</t>
  </si>
  <si>
    <t>1355264329</t>
  </si>
  <si>
    <t>Hloubení zapažených rýh šířky do 800 mm strojně s urovnáním dna do předepsaného profilu a spádu v hornině třídy těžitelnosti I skupiny 3 přes 20 do 50 m3</t>
  </si>
  <si>
    <t>https://podminky.urs.cz/item/CS_URS_2024_01/132254102</t>
  </si>
  <si>
    <t>"základy prahů" 13*3,5*0,5*1*2</t>
  </si>
  <si>
    <t>132254204</t>
  </si>
  <si>
    <t>Hloubení zapažených rýh š do 2000 mm v hornině třídy těžitelnosti I skupiny 3 objem do 500 m3</t>
  </si>
  <si>
    <t>1072924445</t>
  </si>
  <si>
    <t>Hloubení zapažených rýh šířky přes 800 do 2 000 mm strojně s urovnáním dna do předepsaného profilu a spádu v hornině třídy těžitelnosti I skupiny 3 přes 100 do 500 m3</t>
  </si>
  <si>
    <t>https://podminky.urs.cz/item/CS_URS_2024_01/132254204</t>
  </si>
  <si>
    <t>"rýha pro propustek" 160*1,4*1,2</t>
  </si>
  <si>
    <t>151101101</t>
  </si>
  <si>
    <t>Zřízení příložného pažení a rozepření stěn rýh hl do 2 m</t>
  </si>
  <si>
    <t>-1325047187</t>
  </si>
  <si>
    <t>Zřízení pažení a rozepření stěn rýh pro podzemní vedení příložné pro jakoukoliv mezerovitost, hloubky do 2 m</t>
  </si>
  <si>
    <t>https://podminky.urs.cz/item/CS_URS_2024_01/151101101</t>
  </si>
  <si>
    <t>"základy prahů" 13*3,5*1*2*2</t>
  </si>
  <si>
    <t>"rýha pro propustek" 160*1,2*2</t>
  </si>
  <si>
    <t>151101111</t>
  </si>
  <si>
    <t>Odstranění příložného pažení a rozepření stěn rýh hl do 2 m</t>
  </si>
  <si>
    <t>-1832648055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</si>
  <si>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</si>
  <si>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</si>
  <si>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-626926631</t>
  </si>
  <si>
    <t>rýhy1+rýhy2-zásyp</t>
  </si>
  <si>
    <t>1658384503</t>
  </si>
  <si>
    <t>-126862382</t>
  </si>
  <si>
    <t>-1372480059</t>
  </si>
  <si>
    <t>174151101</t>
  </si>
  <si>
    <t>Zásyp jam, šachet rýh nebo kolem objektů sypaninou se zhutněním</t>
  </si>
  <si>
    <t>-915950676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</si>
  <si>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</si>
  <si>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</si>
  <si>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"rýha pro propustek" 160*1,4*1,2-160*1,4*(0,1+0,15)-90,23-3,14*0,3*0,3*160</t>
  </si>
  <si>
    <t>Zakládání</t>
  </si>
  <si>
    <t>213311141</t>
  </si>
  <si>
    <t>Polštáře zhutněné pod základy ze štěrkopísku tříděného</t>
  </si>
  <si>
    <t>-2093356911</t>
  </si>
  <si>
    <t>https://podminky.urs.cz/item/CS_URS_2024_01/213311141</t>
  </si>
  <si>
    <t>"základy prahů" 13*3,5*0,5*0,1*2</t>
  </si>
  <si>
    <t>"TP1-13 dle tabulky propustků - pod dlažbu" 556,92*0,1</t>
  </si>
  <si>
    <t>274313711</t>
  </si>
  <si>
    <t>Základové pásy z betonu tř. C 20/25</t>
  </si>
  <si>
    <t>936507314</t>
  </si>
  <si>
    <t>Základy z betonu prostého pasy betonu kamenem neprokládaného tř. C 20/25</t>
  </si>
  <si>
    <t>https://podminky.urs.cz/item/CS_URS_2024_01/274313711</t>
  </si>
  <si>
    <t>"základy prahů" 13*3,5*0,3*0,9*2</t>
  </si>
  <si>
    <t>274351121</t>
  </si>
  <si>
    <t>Zřízení bednění základových pasů rovného</t>
  </si>
  <si>
    <t>315861073</t>
  </si>
  <si>
    <t>Bednění základů pasů rovné zřízení</t>
  </si>
  <si>
    <t>https://podminky.urs.cz/item/CS_URS_2024_01/274351121</t>
  </si>
  <si>
    <t>"základy prahů" 13*3,5*0,9*2*2</t>
  </si>
  <si>
    <t>274351122</t>
  </si>
  <si>
    <t>Odstranění bednění základových pasů rovného</t>
  </si>
  <si>
    <t>-791968712</t>
  </si>
  <si>
    <t>Bednění základů pasů rovné odstranění</t>
  </si>
  <si>
    <t>https://podminky.urs.cz/item/CS_URS_2024_01/274351122</t>
  </si>
  <si>
    <t>Svislé a kompletní konstrukce</t>
  </si>
  <si>
    <t>348171111</t>
  </si>
  <si>
    <t>Osazení mostního ocelového zábradlí nesnímatelného do betonu říms přímo</t>
  </si>
  <si>
    <t>898946724</t>
  </si>
  <si>
    <t>Osazení mostního ocelového zábradlí přímo do betonu říms</t>
  </si>
  <si>
    <t>https://podminky.urs.cz/item/CS_URS_2024_01/348171111</t>
  </si>
  <si>
    <t>13*3,5*2</t>
  </si>
  <si>
    <t>5539152R</t>
  </si>
  <si>
    <t>zábradlí dle specifikace ve výkresu D.1.1.6 včetně povrchové úpravy</t>
  </si>
  <si>
    <t>-1275367076</t>
  </si>
  <si>
    <t>451573111</t>
  </si>
  <si>
    <t>Lože pod potrubí otevřený výkop ze štěrkopísku</t>
  </si>
  <si>
    <t>-788103906</t>
  </si>
  <si>
    <t>Lože pod potrubí, stoky a drobné objekty v otevřeném výkopu z písku a štěrkopísku do 63 mm</t>
  </si>
  <si>
    <t>https://podminky.urs.cz/item/CS_URS_2024_01/451573111</t>
  </si>
  <si>
    <t>"TP1-13 dle tabulky propustků - pod propustky" 160*1,4*0,1</t>
  </si>
  <si>
    <t>452111111</t>
  </si>
  <si>
    <t>Osazení betonových pražců otevřený výkop pl do 25000 mm2</t>
  </si>
  <si>
    <t>-1262761510</t>
  </si>
  <si>
    <t>Osazení betonových dílců pražců pod potrubí v otevřeném výkopu, průřezové plochy do 25000 mm2</t>
  </si>
  <si>
    <t>https://podminky.urs.cz/item/CS_URS_2024_01/452111111</t>
  </si>
  <si>
    <t>"TP1-13 dle tabulky propustků" 128</t>
  </si>
  <si>
    <t>59223734</t>
  </si>
  <si>
    <t>podkladek pod trouby betonové/ŽB DN 600-800</t>
  </si>
  <si>
    <t>-1085019290</t>
  </si>
  <si>
    <t>452311151</t>
  </si>
  <si>
    <t>Podkladní desky z betonu prostého bez zvýšených nároků na prostředí tř. C 20/25 otevřený výkop</t>
  </si>
  <si>
    <t>-1192412588</t>
  </si>
  <si>
    <t>Podkladní a zajišťovací konstrukce z betonu prostého v otevřeném výkopu bez zvýšených nároků na prostředí desky pod potrubí, stoky a drobné objekty z betonu tř. C 20/25</t>
  </si>
  <si>
    <t>https://podminky.urs.cz/item/CS_URS_2024_01/452311151</t>
  </si>
  <si>
    <t>"TP1-13 dle tabulky propustků - pod propustky" 160*1,4*0,15</t>
  </si>
  <si>
    <t>465512328</t>
  </si>
  <si>
    <t>Dlažba z lomového kamene na sucho se zalitím spár maltou cementovou tl 300 mm</t>
  </si>
  <si>
    <t>1355081139</t>
  </si>
  <si>
    <t>Dlažba z lomového kamene lomařsky upraveného vodorovná nebo ve sklonu na sucho, se zalitím spár cementovou maltou, tl. 300 mm</t>
  </si>
  <si>
    <t>https://podminky.urs.cz/item/CS_URS_2024_01/465512328</t>
  </si>
  <si>
    <t>"TP1-13 dle tabulky propustků" 556,92</t>
  </si>
  <si>
    <t>919521140</t>
  </si>
  <si>
    <t>Zřízení silničního propustku z trub betonových nebo ŽB DN 600</t>
  </si>
  <si>
    <t>-1199022253</t>
  </si>
  <si>
    <t>Zřízení silničního propustku z trub betonových nebo železobetonových DN 600 mm</t>
  </si>
  <si>
    <t>https://podminky.urs.cz/item/CS_URS_2024_01/919521140</t>
  </si>
  <si>
    <t>"TP1-13 dle tabulky propustků" 160</t>
  </si>
  <si>
    <t>59222001</t>
  </si>
  <si>
    <t>trouba ŽB hrdlová DN 600</t>
  </si>
  <si>
    <t>373310798</t>
  </si>
  <si>
    <t>160*1,01 'Přepočtené koeficientem množství</t>
  </si>
  <si>
    <t>919535558</t>
  </si>
  <si>
    <t>Obetonování trubního propustku betonem prostým tř. C 20/25</t>
  </si>
  <si>
    <t>1433546820</t>
  </si>
  <si>
    <t>Obetonování trubního propustku betonem prostým bez zvýšených nároků na prostředí tř. C 20/25</t>
  </si>
  <si>
    <t>https://podminky.urs.cz/item/CS_URS_2024_01/919535558</t>
  </si>
  <si>
    <t>"TP1-13 dle tabulky propustků" 90,23</t>
  </si>
  <si>
    <t>919562021</t>
  </si>
  <si>
    <t>Výztuž základových kleneb svařovanými sítěmi Kari</t>
  </si>
  <si>
    <t>1785311718</t>
  </si>
  <si>
    <t>Výztuž základů kleneb ze svařovaných sítí z drátů typu KARI</t>
  </si>
  <si>
    <t>https://podminky.urs.cz/item/CS_URS_2024_01/919562021</t>
  </si>
  <si>
    <t>"TP1-13 dle tabulky propustků" 160*7,55*0,001</t>
  </si>
  <si>
    <t>408681608</t>
  </si>
  <si>
    <t>1211944577</t>
  </si>
  <si>
    <t>310</t>
  </si>
  <si>
    <t>1322</t>
  </si>
  <si>
    <t>1295</t>
  </si>
  <si>
    <t>948</t>
  </si>
  <si>
    <t>SO 110 - Polní cesta C11</t>
  </si>
  <si>
    <t>-778502640</t>
  </si>
  <si>
    <t>"dle koordinační situace" 36+6</t>
  </si>
  <si>
    <t>1040771881</t>
  </si>
  <si>
    <t>"dle koordinační situace" 1</t>
  </si>
  <si>
    <t>-1016828246</t>
  </si>
  <si>
    <t>"dle koordinační situace" 1+2</t>
  </si>
  <si>
    <t>1935522638</t>
  </si>
  <si>
    <t>934773564</t>
  </si>
  <si>
    <t>-1953578366</t>
  </si>
  <si>
    <t>1299702553</t>
  </si>
  <si>
    <t>-1773475747</t>
  </si>
  <si>
    <t>1730423301</t>
  </si>
  <si>
    <t>122251106</t>
  </si>
  <si>
    <t>Odkopávky a prokopávky nezapažené v hornině třídy těžitelnosti I skupiny 3 objem do 5000 m3 strojně</t>
  </si>
  <si>
    <t>912263391</t>
  </si>
  <si>
    <t>Odkopávky a prokopávky nezapažené strojně v hornině třídy těžitelnosti I skupiny 3 přes 1 000 do 5 000 m3</t>
  </si>
  <si>
    <t>https://podminky.urs.cz/item/CS_URS_2024_01/122251106</t>
  </si>
  <si>
    <t>"dle tabulky kubatur" 1322</t>
  </si>
  <si>
    <t>1255198367</t>
  </si>
  <si>
    <t>1606913668</t>
  </si>
  <si>
    <t>-355360227</t>
  </si>
  <si>
    <t>"násypy pro srovnání pláně vozovky - dle tabulky kubatur" 27</t>
  </si>
  <si>
    <t>2118743046</t>
  </si>
  <si>
    <t>1990744539</t>
  </si>
  <si>
    <t>665222009</t>
  </si>
  <si>
    <t>939825050</t>
  </si>
  <si>
    <t>503204280</t>
  </si>
  <si>
    <t>1902140532</t>
  </si>
  <si>
    <t>-1596070232</t>
  </si>
  <si>
    <t>1882990085</t>
  </si>
  <si>
    <t>-398689336</t>
  </si>
  <si>
    <t>900945824</t>
  </si>
  <si>
    <t>"vozovka - dle tabulky kubatur" 948</t>
  </si>
  <si>
    <t>-1177435705</t>
  </si>
  <si>
    <t>"konstrukce vjezdů - dle tabulky kubatur" 3</t>
  </si>
  <si>
    <t>-794586568</t>
  </si>
  <si>
    <t>199501125</t>
  </si>
  <si>
    <t>"zpevnění krajnice štěrkodrtí - dle tabulky kubatur" 310</t>
  </si>
  <si>
    <t>1313664557</t>
  </si>
  <si>
    <t>990391466</t>
  </si>
  <si>
    <t>383524307</t>
  </si>
  <si>
    <t>-382108257</t>
  </si>
  <si>
    <t>1954305261</t>
  </si>
  <si>
    <t>780</t>
  </si>
  <si>
    <t>1780</t>
  </si>
  <si>
    <t>SO 111 - Příkop OP1</t>
  </si>
  <si>
    <t>244094708</t>
  </si>
  <si>
    <t>1841869279</t>
  </si>
  <si>
    <t>780*0,02 'Přepočtené koeficientem množství</t>
  </si>
  <si>
    <t>1542657750</t>
  </si>
  <si>
    <t>"ozelenění - dle tabulky kubatur" 1780</t>
  </si>
  <si>
    <t>833663713</t>
  </si>
  <si>
    <t>849007138</t>
  </si>
  <si>
    <t>-679767740</t>
  </si>
  <si>
    <t>1532732003</t>
  </si>
  <si>
    <t>1925658976</t>
  </si>
  <si>
    <t>-386361237</t>
  </si>
  <si>
    <t>930912782</t>
  </si>
  <si>
    <t>-66662376</t>
  </si>
  <si>
    <t>-712346974</t>
  </si>
  <si>
    <t>-1477981228</t>
  </si>
  <si>
    <t>"polovegetační tvárnice - dle tabulky kubatur" 780</t>
  </si>
  <si>
    <t>-635376558</t>
  </si>
  <si>
    <t>780*1,01 'Přepočtené koeficientem množství</t>
  </si>
  <si>
    <t>196122215</t>
  </si>
  <si>
    <t>-411394847</t>
  </si>
  <si>
    <t>60,547</t>
  </si>
  <si>
    <t>4,36</t>
  </si>
  <si>
    <t>62,965</t>
  </si>
  <si>
    <t>6,778</t>
  </si>
  <si>
    <t>SO 112 - Propustek P11 DN 1000</t>
  </si>
  <si>
    <t>132254101</t>
  </si>
  <si>
    <t>Hloubení rýh zapažených š do 800 mm v hornině třídy těžitelnosti I skupiny 3 objem do 20 m3 strojně</t>
  </si>
  <si>
    <t>1350807494</t>
  </si>
  <si>
    <t>Hloubení zapažených rýh šířky do 800 mm strojně s urovnáním dna do předepsaného profilu a spádu v hornině třídy těžitelnosti I skupiny 3 do 20 m3</t>
  </si>
  <si>
    <t>https://podminky.urs.cz/item/CS_URS_2024_01/132254101</t>
  </si>
  <si>
    <t>"základy prahů" 3,5*0,5*1+5,22*0,5*1</t>
  </si>
  <si>
    <t>132254203</t>
  </si>
  <si>
    <t>Hloubení zapažených rýh š do 2000 mm v hornině třídy těžitelnosti I skupiny 3 objem do 100 m3</t>
  </si>
  <si>
    <t>1899708504</t>
  </si>
  <si>
    <t>Hloubení zapažených rýh šířky přes 800 do 2 000 mm strojně s urovnáním dna do předepsaného profilu a spádu v hornině třídy těžitelnosti I skupiny 3 přes 50 do 100 m3</t>
  </si>
  <si>
    <t>https://podminky.urs.cz/item/CS_URS_2024_01/132254203</t>
  </si>
  <si>
    <t>"rýha pro propustek" 12*1,79*(1,755-0,41)</t>
  </si>
  <si>
    <t>"základ čela propustku" (6,3+2,155)*2*(1,755-0,41+0,67)</t>
  </si>
  <si>
    <t>-166684744</t>
  </si>
  <si>
    <t>"základy prahů" 3,5*1*2+5,22*1*2</t>
  </si>
  <si>
    <t>"rýha pro propustek" 12*(1,755-0,41)*2</t>
  </si>
  <si>
    <t>"základ čela propustku" (6,3+2,155)*(1,755-0,41+0,67)*2</t>
  </si>
  <si>
    <t>-1281056973</t>
  </si>
  <si>
    <t>1774165517</t>
  </si>
  <si>
    <t>-2071778100</t>
  </si>
  <si>
    <t>669846267</t>
  </si>
  <si>
    <t>-1443100820</t>
  </si>
  <si>
    <t>308232475</t>
  </si>
  <si>
    <t>"rýha pro propustek" 13,35*1,79*(1,755-0,41)-13,35*1,79*(0,1+0,115)-13,35*0,73-3,14*0,5*0,5*13,35</t>
  </si>
  <si>
    <t>-1209482084</t>
  </si>
  <si>
    <t>"základy prahů" 3,5*0,5*0,1+5,22*0,5*0,1</t>
  </si>
  <si>
    <t>"základ čela propustku" (6,3+2,155)*2*0,1</t>
  </si>
  <si>
    <t>"podsyp pod dlažbu z lomového kamene" (5,75*0,75+5,75*3*2+1,2*9,2+11,695*(0,5+2*2,5))*0,1</t>
  </si>
  <si>
    <t>273321611</t>
  </si>
  <si>
    <t>Základové desky ze ŽB bez zvýšených nároků na prostředí tř. C 30/37</t>
  </si>
  <si>
    <t>-550217648</t>
  </si>
  <si>
    <t>Základy z betonu železového (bez výztuže) desky z betonu bez zvláštních nároků na prostředí tř. C 30/37</t>
  </si>
  <si>
    <t>https://podminky.urs.cz/item/CS_URS_2024_01/273321611</t>
  </si>
  <si>
    <t>"základ čela propustku" (6,3+2,155)*1,85*0,3</t>
  </si>
  <si>
    <t>273351121</t>
  </si>
  <si>
    <t>Zřízení bednění základových desek</t>
  </si>
  <si>
    <t>-1907492186</t>
  </si>
  <si>
    <t>Bednění základů desek zřízení</t>
  </si>
  <si>
    <t>https://podminky.urs.cz/item/CS_URS_2024_01/273351121</t>
  </si>
  <si>
    <t>"základ čela propustku" (6,3+2,155)*0,3*2</t>
  </si>
  <si>
    <t>273351122</t>
  </si>
  <si>
    <t>Odstranění bednění základových desek</t>
  </si>
  <si>
    <t>-881305981</t>
  </si>
  <si>
    <t>Bednění základů desek odstranění</t>
  </si>
  <si>
    <t>https://podminky.urs.cz/item/CS_URS_2024_01/273351122</t>
  </si>
  <si>
    <t>273362021</t>
  </si>
  <si>
    <t>Výztuž základových desek svařovanými sítěmi Kari</t>
  </si>
  <si>
    <t>1100201201</t>
  </si>
  <si>
    <t>Výztuž základů desek ze svařovaných sítí z drátů typu KARI</t>
  </si>
  <si>
    <t>https://podminky.urs.cz/item/CS_URS_2024_01/273362021</t>
  </si>
  <si>
    <t>"základ čela propustku" (6,3+2,155)*(1,85*2+0,9*2)*7,9*0,001</t>
  </si>
  <si>
    <t>-202920490</t>
  </si>
  <si>
    <t>"základy prahů" 3,5*0,3*1+5,22*0,3*1</t>
  </si>
  <si>
    <t>1539262293</t>
  </si>
  <si>
    <t>451539070</t>
  </si>
  <si>
    <t>321321116</t>
  </si>
  <si>
    <t>Konstrukce vodních staveb ze ŽB mrazuvzdorného tř. C 30/37</t>
  </si>
  <si>
    <t>-1420939566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</si>
  <si>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</si>
  <si>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https://podminky.urs.cz/item/CS_URS_2024_01/321321116</t>
  </si>
  <si>
    <t>"čelo propustku - zeď" (6,3+2,155)*1,55</t>
  </si>
  <si>
    <t>321351010</t>
  </si>
  <si>
    <t>Bednění konstrukcí vodních staveb rovinné - zřízení</t>
  </si>
  <si>
    <t>1081957710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</si>
  <si>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</si>
  <si>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https://podminky.urs.cz/item/CS_URS_2024_01/321351010</t>
  </si>
  <si>
    <t>"čelo propustku - zeď" (6,3+2,155)*(2,3+0,7+1,27+0,15+0,4+1,55*2)</t>
  </si>
  <si>
    <t>321352010</t>
  </si>
  <si>
    <t>Bednění konstrukcí vodních staveb rovinné - odstranění</t>
  </si>
  <si>
    <t>-810241958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</si>
  <si>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</si>
  <si>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</si>
  <si>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321366111</t>
  </si>
  <si>
    <t>Výztuž železobetonových konstrukcí vodních staveb z oceli 10 505 D do 12 mm</t>
  </si>
  <si>
    <t>476409015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</si>
  <si>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</si>
  <si>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https://podminky.urs.cz/item/CS_URS_2024_01/321366111</t>
  </si>
  <si>
    <t>"R12" (6,3+2,155)*0,4*8*0,89*0,001</t>
  </si>
  <si>
    <t>"R8" (6,3+2,155)*5*2*0,95*0,4*0,001</t>
  </si>
  <si>
    <t>321368211</t>
  </si>
  <si>
    <t>Výztuž železobetonových konstrukcí vodních staveb ze svařovaných sítí</t>
  </si>
  <si>
    <t>-632198035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</si>
  <si>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</si>
  <si>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https://podminky.urs.cz/item/CS_URS_2024_01/321368211</t>
  </si>
  <si>
    <t>"čelo propustku - zeď" (6,3+2,155)*(2,15+2,45+0,65*2+0,4+0,3)*7,9*0,001</t>
  </si>
  <si>
    <t>-248988812</t>
  </si>
  <si>
    <t>4,5+11,8</t>
  </si>
  <si>
    <t>5539153R</t>
  </si>
  <si>
    <t>zábradlí dlespecifikace ve výkresu D.1.2.6 včetně povrchové úpravy</t>
  </si>
  <si>
    <t>-265672273</t>
  </si>
  <si>
    <t>909626223</t>
  </si>
  <si>
    <t>"podsyp pod potrubí a dlažbu z lomového kamene" 12*1,79*0,1</t>
  </si>
  <si>
    <t>1160074870</t>
  </si>
  <si>
    <t>59223735</t>
  </si>
  <si>
    <t>podkladek pod trouby betonové/ŽB DN 1000-1200</t>
  </si>
  <si>
    <t>314383950</t>
  </si>
  <si>
    <t>1892607636</t>
  </si>
  <si>
    <t>"podbetonování potrubí" 13,35*1,79*0,115</t>
  </si>
  <si>
    <t>464541111</t>
  </si>
  <si>
    <t>Pohoz ze štěrkodrti zrno do 63 mm z terénu</t>
  </si>
  <si>
    <t>650795296</t>
  </si>
  <si>
    <t>Pohoz dna nebo svahů jakékoliv tloušťky ze štěrkodrtí, z terénu, frakce do 63 mm</t>
  </si>
  <si>
    <t>https://podminky.urs.cz/item/CS_URS_2024_01/464541111</t>
  </si>
  <si>
    <t>"svah kolem zdi propustku" 13*0,3</t>
  </si>
  <si>
    <t>-1015256809</t>
  </si>
  <si>
    <t>"dlažba z lomového kamene" 5,75*0,75+5,75*3*2+1,2*9,2+11,695*(0,5+2*2,5)</t>
  </si>
  <si>
    <t>919521180</t>
  </si>
  <si>
    <t>Zřízení silničního propustku z trub betonových nebo ŽB DN 1000</t>
  </si>
  <si>
    <t>621767149</t>
  </si>
  <si>
    <t>Zřízení silničního propustku z trub betonových nebo železobetonových DN 1000 mm</t>
  </si>
  <si>
    <t>https://podminky.urs.cz/item/CS_URS_2024_01/919521180</t>
  </si>
  <si>
    <t>59222003</t>
  </si>
  <si>
    <t>trouba ŽB hrdlová DN 1000</t>
  </si>
  <si>
    <t>765519024</t>
  </si>
  <si>
    <t>13,35*1,01 'Přepočtené koeficientem množství</t>
  </si>
  <si>
    <t>2033125918</t>
  </si>
  <si>
    <t>"dle D.1.2.6" 13,35*0,73</t>
  </si>
  <si>
    <t>1010944319</t>
  </si>
  <si>
    <t>"dle D.1.2.6" 13,35*5,33*0,001</t>
  </si>
  <si>
    <t>998322011</t>
  </si>
  <si>
    <t>Přesun hmot pro hráze přehradní zděné, betonové a železobetonové</t>
  </si>
  <si>
    <t>609916311</t>
  </si>
  <si>
    <t>Přesun hmot pro objekty hráze přehradní zděné, betonové, železobetonové dopravní vzdálenost do 500 m</t>
  </si>
  <si>
    <t>https://podminky.urs.cz/item/CS_URS_2024_01/998322011</t>
  </si>
  <si>
    <t>998322091</t>
  </si>
  <si>
    <t>Příplatek k přesunu hmot pro přehrady zděné a betonové za zvětšený přesun do 1000 m</t>
  </si>
  <si>
    <t>1195453533</t>
  </si>
  <si>
    <t>Přesun hmot pro objekty hráze přehradní zděné, betonové, železobetonové Příplatek k ceně za zvětšený přesun přes vymezenou dopravní vzdálenost do 1 000 m</t>
  </si>
  <si>
    <t>https://podminky.urs.cz/item/CS_URS_2024_01/998322091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</si>
  <si>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</si>
  <si>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</si>
  <si>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</si>
  <si>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</si>
  <si>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</si>
  <si>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</si>
  <si>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</si>
  <si>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</si>
  <si>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</si>
  <si>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</si>
  <si>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</si>
  <si>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</si>
  <si>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Kč</t>
  </si>
  <si>
    <t>1024</t>
  </si>
  <si>
    <t>-1908561263</t>
  </si>
  <si>
    <t>https://podminky.urs.cz/item/CS_URS_2022_02/011314000</t>
  </si>
  <si>
    <t>013254000</t>
  </si>
  <si>
    <t>Dokumentace skutečného provedení stavby - 4x tištěná, 1x na CD</t>
  </si>
  <si>
    <t>380122023</t>
  </si>
  <si>
    <t>Dokumentace skutečného provedení stavby</t>
  </si>
  <si>
    <t>VRN3</t>
  </si>
  <si>
    <t>Zařízení staveniště</t>
  </si>
  <si>
    <t>030001000</t>
  </si>
  <si>
    <t>889373520</t>
  </si>
  <si>
    <t>VRN7</t>
  </si>
  <si>
    <t>Provozní vlivy</t>
  </si>
  <si>
    <t>07560300R</t>
  </si>
  <si>
    <t>Odstranění metalického kabelu CETIN vč. zemních prací - kompletní provedení</t>
  </si>
  <si>
    <t>870007559</t>
  </si>
  <si>
    <t>Přeložka metalického kabelu CETIN</t>
  </si>
  <si>
    <t>VRN9</t>
  </si>
  <si>
    <t>Ostatní náklady</t>
  </si>
  <si>
    <t>091504000</t>
  </si>
  <si>
    <t>Náklady související s publikační činností</t>
  </si>
  <si>
    <t>-486925385</t>
  </si>
  <si>
    <t>https://podminky.urs.cz/item/CS_URS_2022_02/091504000</t>
  </si>
  <si>
    <t>SEZNAM FIGUR</t>
  </si>
  <si>
    <t>Výměra</t>
  </si>
  <si>
    <t xml:space="preserve"> SO 101</t>
  </si>
  <si>
    <t>Použití figury:</t>
  </si>
  <si>
    <t>"polovegetační tvárnice - dle tabulky kubatur" 5698</t>
  </si>
  <si>
    <t>"ozelenění - dle tabulky kubatur" 3275</t>
  </si>
  <si>
    <t xml:space="preserve"> SO 102</t>
  </si>
  <si>
    <t xml:space="preserve"> SO 103</t>
  </si>
  <si>
    <t xml:space="preserve"> SO 104</t>
  </si>
  <si>
    <t xml:space="preserve"> SO 110</t>
  </si>
  <si>
    <t xml:space="preserve"> SO 111</t>
  </si>
  <si>
    <t xml:space="preserve"> SO 112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</si>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</sst>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2" fillId="0" borderId="13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101102" TargetMode="External" /><Relationship Id="rId3" Type="http://schemas.openxmlformats.org/officeDocument/2006/relationships/hyperlink" Target="https://podminky.urs.cz/item/CS_URS_2024_01/112101103" TargetMode="External" /><Relationship Id="rId4" Type="http://schemas.openxmlformats.org/officeDocument/2006/relationships/hyperlink" Target="https://podminky.urs.cz/item/CS_URS_2024_01/112101104" TargetMode="External" /><Relationship Id="rId5" Type="http://schemas.openxmlformats.org/officeDocument/2006/relationships/hyperlink" Target="https://podminky.urs.cz/item/CS_URS_2024_01/112155215" TargetMode="External" /><Relationship Id="rId6" Type="http://schemas.openxmlformats.org/officeDocument/2006/relationships/hyperlink" Target="https://podminky.urs.cz/item/CS_URS_2024_01/112155221" TargetMode="External" /><Relationship Id="rId7" Type="http://schemas.openxmlformats.org/officeDocument/2006/relationships/hyperlink" Target="https://podminky.urs.cz/item/CS_URS_2024_01/112155225" TargetMode="External" /><Relationship Id="rId8" Type="http://schemas.openxmlformats.org/officeDocument/2006/relationships/hyperlink" Target="https://podminky.urs.cz/item/CS_URS_2024_01/112251101" TargetMode="External" /><Relationship Id="rId9" Type="http://schemas.openxmlformats.org/officeDocument/2006/relationships/hyperlink" Target="https://podminky.urs.cz/item/CS_URS_2024_01/112251102" TargetMode="External" /><Relationship Id="rId10" Type="http://schemas.openxmlformats.org/officeDocument/2006/relationships/hyperlink" Target="https://podminky.urs.cz/item/CS_URS_2024_01/112251103" TargetMode="External" /><Relationship Id="rId11" Type="http://schemas.openxmlformats.org/officeDocument/2006/relationships/hyperlink" Target="https://podminky.urs.cz/item/CS_URS_2024_01/112251104" TargetMode="External" /><Relationship Id="rId12" Type="http://schemas.openxmlformats.org/officeDocument/2006/relationships/hyperlink" Target="https://podminky.urs.cz/item/CS_URS_2024_01/113107222" TargetMode="External" /><Relationship Id="rId13" Type="http://schemas.openxmlformats.org/officeDocument/2006/relationships/hyperlink" Target="https://podminky.urs.cz/item/CS_URS_2024_01/122251107" TargetMode="External" /><Relationship Id="rId14" Type="http://schemas.openxmlformats.org/officeDocument/2006/relationships/hyperlink" Target="https://podminky.urs.cz/item/CS_URS_2024_01/162751117" TargetMode="External" /><Relationship Id="rId15" Type="http://schemas.openxmlformats.org/officeDocument/2006/relationships/hyperlink" Target="https://podminky.urs.cz/item/CS_URS_2024_01/162751119" TargetMode="External" /><Relationship Id="rId16" Type="http://schemas.openxmlformats.org/officeDocument/2006/relationships/hyperlink" Target="https://podminky.urs.cz/item/CS_URS_2024_01/171151103" TargetMode="External" /><Relationship Id="rId17" Type="http://schemas.openxmlformats.org/officeDocument/2006/relationships/hyperlink" Target="https://podminky.urs.cz/item/CS_URS_2024_01/171201221" TargetMode="External" /><Relationship Id="rId18" Type="http://schemas.openxmlformats.org/officeDocument/2006/relationships/hyperlink" Target="https://podminky.urs.cz/item/CS_URS_2024_01/171251201" TargetMode="External" /><Relationship Id="rId19" Type="http://schemas.openxmlformats.org/officeDocument/2006/relationships/hyperlink" Target="https://podminky.urs.cz/item/CS_URS_2024_01/181951112" TargetMode="External" /><Relationship Id="rId20" Type="http://schemas.openxmlformats.org/officeDocument/2006/relationships/hyperlink" Target="https://podminky.urs.cz/item/CS_URS_2024_01/183111114" TargetMode="External" /><Relationship Id="rId21" Type="http://schemas.openxmlformats.org/officeDocument/2006/relationships/hyperlink" Target="https://podminky.urs.cz/item/CS_URS_2024_01/184102112" TargetMode="External" /><Relationship Id="rId22" Type="http://schemas.openxmlformats.org/officeDocument/2006/relationships/hyperlink" Target="https://podminky.urs.cz/item/CS_URS_2024_01/561061121" TargetMode="External" /><Relationship Id="rId23" Type="http://schemas.openxmlformats.org/officeDocument/2006/relationships/hyperlink" Target="https://podminky.urs.cz/item/CS_URS_2024_01/564761101" TargetMode="External" /><Relationship Id="rId24" Type="http://schemas.openxmlformats.org/officeDocument/2006/relationships/hyperlink" Target="https://podminky.urs.cz/item/CS_URS_2024_01/564851111" TargetMode="External" /><Relationship Id="rId25" Type="http://schemas.openxmlformats.org/officeDocument/2006/relationships/hyperlink" Target="https://podminky.urs.cz/item/CS_URS_2024_01/564861011" TargetMode="External" /><Relationship Id="rId26" Type="http://schemas.openxmlformats.org/officeDocument/2006/relationships/hyperlink" Target="https://podminky.urs.cz/item/CS_URS_2024_01/565155121" TargetMode="External" /><Relationship Id="rId27" Type="http://schemas.openxmlformats.org/officeDocument/2006/relationships/hyperlink" Target="https://podminky.urs.cz/item/CS_URS_2024_01/569831111" TargetMode="External" /><Relationship Id="rId28" Type="http://schemas.openxmlformats.org/officeDocument/2006/relationships/hyperlink" Target="https://podminky.urs.cz/item/CS_URS_2024_01/571907111" TargetMode="External" /><Relationship Id="rId29" Type="http://schemas.openxmlformats.org/officeDocument/2006/relationships/hyperlink" Target="https://podminky.urs.cz/item/CS_URS_2024_01/573231106" TargetMode="External" /><Relationship Id="rId30" Type="http://schemas.openxmlformats.org/officeDocument/2006/relationships/hyperlink" Target="https://podminky.urs.cz/item/CS_URS_2024_01/577134121" TargetMode="External" /><Relationship Id="rId31" Type="http://schemas.openxmlformats.org/officeDocument/2006/relationships/hyperlink" Target="https://podminky.urs.cz/item/CS_URS_2024_01/912211111" TargetMode="External" /><Relationship Id="rId32" Type="http://schemas.openxmlformats.org/officeDocument/2006/relationships/hyperlink" Target="https://podminky.urs.cz/item/CS_URS_2024_01/997221551" TargetMode="External" /><Relationship Id="rId33" Type="http://schemas.openxmlformats.org/officeDocument/2006/relationships/hyperlink" Target="https://podminky.urs.cz/item/CS_URS_2024_01/997221559" TargetMode="External" /><Relationship Id="rId34" Type="http://schemas.openxmlformats.org/officeDocument/2006/relationships/hyperlink" Target="https://podminky.urs.cz/item/CS_URS_2024_01/997221655" TargetMode="External" /><Relationship Id="rId35" Type="http://schemas.openxmlformats.org/officeDocument/2006/relationships/hyperlink" Target="https://podminky.urs.cz/item/CS_URS_2024_01/998225111" TargetMode="External" /><Relationship Id="rId36" Type="http://schemas.openxmlformats.org/officeDocument/2006/relationships/hyperlink" Target="https://podminky.urs.cz/item/CS_URS_2024_01/998225191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0405111" TargetMode="External" /><Relationship Id="rId2" Type="http://schemas.openxmlformats.org/officeDocument/2006/relationships/hyperlink" Target="https://podminky.urs.cz/item/CS_URS_2024_01/181351113" TargetMode="External" /><Relationship Id="rId3" Type="http://schemas.openxmlformats.org/officeDocument/2006/relationships/hyperlink" Target="https://podminky.urs.cz/item/CS_URS_2024_01/181451131" TargetMode="External" /><Relationship Id="rId4" Type="http://schemas.openxmlformats.org/officeDocument/2006/relationships/hyperlink" Target="https://podminky.urs.cz/item/CS_URS_2024_01/181951112" TargetMode="External" /><Relationship Id="rId5" Type="http://schemas.openxmlformats.org/officeDocument/2006/relationships/hyperlink" Target="https://podminky.urs.cz/item/CS_URS_2024_01/18481351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185851129" TargetMode="External" /><Relationship Id="rId9" Type="http://schemas.openxmlformats.org/officeDocument/2006/relationships/hyperlink" Target="https://podminky.urs.cz/item/CS_URS_2024_01/464511111" TargetMode="External" /><Relationship Id="rId10" Type="http://schemas.openxmlformats.org/officeDocument/2006/relationships/hyperlink" Target="https://podminky.urs.cz/item/CS_URS_2024_01/596412213" TargetMode="External" /><Relationship Id="rId11" Type="http://schemas.openxmlformats.org/officeDocument/2006/relationships/hyperlink" Target="https://podminky.urs.cz/item/CS_URS_2024_01/938902205" TargetMode="External" /><Relationship Id="rId12" Type="http://schemas.openxmlformats.org/officeDocument/2006/relationships/hyperlink" Target="https://podminky.urs.cz/item/CS_URS_2024_01/997221551" TargetMode="External" /><Relationship Id="rId13" Type="http://schemas.openxmlformats.org/officeDocument/2006/relationships/hyperlink" Target="https://podminky.urs.cz/item/CS_URS_2024_01/997221559" TargetMode="External" /><Relationship Id="rId14" Type="http://schemas.openxmlformats.org/officeDocument/2006/relationships/hyperlink" Target="https://podminky.urs.cz/item/CS_URS_2024_01/997221655" TargetMode="External" /><Relationship Id="rId15" Type="http://schemas.openxmlformats.org/officeDocument/2006/relationships/hyperlink" Target="https://podminky.urs.cz/item/CS_URS_2024_01/998225111" TargetMode="External" /><Relationship Id="rId16" Type="http://schemas.openxmlformats.org/officeDocument/2006/relationships/hyperlink" Target="https://podminky.urs.cz/item/CS_URS_2024_01/99822519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0405111" TargetMode="External" /><Relationship Id="rId2" Type="http://schemas.openxmlformats.org/officeDocument/2006/relationships/hyperlink" Target="https://podminky.urs.cz/item/CS_URS_2024_01/181351113" TargetMode="External" /><Relationship Id="rId3" Type="http://schemas.openxmlformats.org/officeDocument/2006/relationships/hyperlink" Target="https://podminky.urs.cz/item/CS_URS_2024_01/181451131" TargetMode="External" /><Relationship Id="rId4" Type="http://schemas.openxmlformats.org/officeDocument/2006/relationships/hyperlink" Target="https://podminky.urs.cz/item/CS_URS_2024_01/181951112" TargetMode="External" /><Relationship Id="rId5" Type="http://schemas.openxmlformats.org/officeDocument/2006/relationships/hyperlink" Target="https://podminky.urs.cz/item/CS_URS_2024_01/18481351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185851129" TargetMode="External" /><Relationship Id="rId9" Type="http://schemas.openxmlformats.org/officeDocument/2006/relationships/hyperlink" Target="https://podminky.urs.cz/item/CS_URS_2024_01/464511111" TargetMode="External" /><Relationship Id="rId10" Type="http://schemas.openxmlformats.org/officeDocument/2006/relationships/hyperlink" Target="https://podminky.urs.cz/item/CS_URS_2024_01/596412213" TargetMode="External" /><Relationship Id="rId11" Type="http://schemas.openxmlformats.org/officeDocument/2006/relationships/hyperlink" Target="https://podminky.urs.cz/item/CS_URS_2024_01/998225111" TargetMode="External" /><Relationship Id="rId12" Type="http://schemas.openxmlformats.org/officeDocument/2006/relationships/hyperlink" Target="https://podminky.urs.cz/item/CS_URS_2024_01/99822519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4102" TargetMode="External" /><Relationship Id="rId2" Type="http://schemas.openxmlformats.org/officeDocument/2006/relationships/hyperlink" Target="https://podminky.urs.cz/item/CS_URS_2024_01/132254204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62751119" TargetMode="External" /><Relationship Id="rId7" Type="http://schemas.openxmlformats.org/officeDocument/2006/relationships/hyperlink" Target="https://podminky.urs.cz/item/CS_URS_2024_01/17120122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174151101" TargetMode="External" /><Relationship Id="rId10" Type="http://schemas.openxmlformats.org/officeDocument/2006/relationships/hyperlink" Target="https://podminky.urs.cz/item/CS_URS_2024_01/213311141" TargetMode="External" /><Relationship Id="rId11" Type="http://schemas.openxmlformats.org/officeDocument/2006/relationships/hyperlink" Target="https://podminky.urs.cz/item/CS_URS_2024_01/274313711" TargetMode="External" /><Relationship Id="rId12" Type="http://schemas.openxmlformats.org/officeDocument/2006/relationships/hyperlink" Target="https://podminky.urs.cz/item/CS_URS_2024_01/274351121" TargetMode="External" /><Relationship Id="rId13" Type="http://schemas.openxmlformats.org/officeDocument/2006/relationships/hyperlink" Target="https://podminky.urs.cz/item/CS_URS_2024_01/274351122" TargetMode="External" /><Relationship Id="rId14" Type="http://schemas.openxmlformats.org/officeDocument/2006/relationships/hyperlink" Target="https://podminky.urs.cz/item/CS_URS_2024_01/348171111" TargetMode="External" /><Relationship Id="rId15" Type="http://schemas.openxmlformats.org/officeDocument/2006/relationships/hyperlink" Target="https://podminky.urs.cz/item/CS_URS_2024_01/451573111" TargetMode="External" /><Relationship Id="rId16" Type="http://schemas.openxmlformats.org/officeDocument/2006/relationships/hyperlink" Target="https://podminky.urs.cz/item/CS_URS_2024_01/452111111" TargetMode="External" /><Relationship Id="rId17" Type="http://schemas.openxmlformats.org/officeDocument/2006/relationships/hyperlink" Target="https://podminky.urs.cz/item/CS_URS_2024_01/452311151" TargetMode="External" /><Relationship Id="rId18" Type="http://schemas.openxmlformats.org/officeDocument/2006/relationships/hyperlink" Target="https://podminky.urs.cz/item/CS_URS_2024_01/465512328" TargetMode="External" /><Relationship Id="rId19" Type="http://schemas.openxmlformats.org/officeDocument/2006/relationships/hyperlink" Target="https://podminky.urs.cz/item/CS_URS_2024_01/919521140" TargetMode="External" /><Relationship Id="rId20" Type="http://schemas.openxmlformats.org/officeDocument/2006/relationships/hyperlink" Target="https://podminky.urs.cz/item/CS_URS_2024_01/919535558" TargetMode="External" /><Relationship Id="rId21" Type="http://schemas.openxmlformats.org/officeDocument/2006/relationships/hyperlink" Target="https://podminky.urs.cz/item/CS_URS_2024_01/919562021" TargetMode="External" /><Relationship Id="rId22" Type="http://schemas.openxmlformats.org/officeDocument/2006/relationships/hyperlink" Target="https://podminky.urs.cz/item/CS_URS_2024_01/998225111" TargetMode="External" /><Relationship Id="rId23" Type="http://schemas.openxmlformats.org/officeDocument/2006/relationships/hyperlink" Target="https://podminky.urs.cz/item/CS_URS_2024_01/998225191" TargetMode="External" /><Relationship Id="rId2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101102" TargetMode="External" /><Relationship Id="rId3" Type="http://schemas.openxmlformats.org/officeDocument/2006/relationships/hyperlink" Target="https://podminky.urs.cz/item/CS_URS_2024_01/112101103" TargetMode="External" /><Relationship Id="rId4" Type="http://schemas.openxmlformats.org/officeDocument/2006/relationships/hyperlink" Target="https://podminky.urs.cz/item/CS_URS_2024_01/112155215" TargetMode="External" /><Relationship Id="rId5" Type="http://schemas.openxmlformats.org/officeDocument/2006/relationships/hyperlink" Target="https://podminky.urs.cz/item/CS_URS_2024_01/112155221" TargetMode="External" /><Relationship Id="rId6" Type="http://schemas.openxmlformats.org/officeDocument/2006/relationships/hyperlink" Target="https://podminky.urs.cz/item/CS_URS_2024_01/112155225" TargetMode="External" /><Relationship Id="rId7" Type="http://schemas.openxmlformats.org/officeDocument/2006/relationships/hyperlink" Target="https://podminky.urs.cz/item/CS_URS_2024_01/112251101" TargetMode="External" /><Relationship Id="rId8" Type="http://schemas.openxmlformats.org/officeDocument/2006/relationships/hyperlink" Target="https://podminky.urs.cz/item/CS_URS_2024_01/112251102" TargetMode="External" /><Relationship Id="rId9" Type="http://schemas.openxmlformats.org/officeDocument/2006/relationships/hyperlink" Target="https://podminky.urs.cz/item/CS_URS_2024_01/112251103" TargetMode="External" /><Relationship Id="rId10" Type="http://schemas.openxmlformats.org/officeDocument/2006/relationships/hyperlink" Target="https://podminky.urs.cz/item/CS_URS_2024_01/122251106" TargetMode="External" /><Relationship Id="rId11" Type="http://schemas.openxmlformats.org/officeDocument/2006/relationships/hyperlink" Target="https://podminky.urs.cz/item/CS_URS_2024_01/162751117" TargetMode="External" /><Relationship Id="rId12" Type="http://schemas.openxmlformats.org/officeDocument/2006/relationships/hyperlink" Target="https://podminky.urs.cz/item/CS_URS_2024_01/162751119" TargetMode="External" /><Relationship Id="rId13" Type="http://schemas.openxmlformats.org/officeDocument/2006/relationships/hyperlink" Target="https://podminky.urs.cz/item/CS_URS_2024_01/171151103" TargetMode="External" /><Relationship Id="rId14" Type="http://schemas.openxmlformats.org/officeDocument/2006/relationships/hyperlink" Target="https://podminky.urs.cz/item/CS_URS_2024_01/17120122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81951112" TargetMode="External" /><Relationship Id="rId17" Type="http://schemas.openxmlformats.org/officeDocument/2006/relationships/hyperlink" Target="https://podminky.urs.cz/item/CS_URS_2024_01/183111114" TargetMode="External" /><Relationship Id="rId18" Type="http://schemas.openxmlformats.org/officeDocument/2006/relationships/hyperlink" Target="https://podminky.urs.cz/item/CS_URS_2024_01/184102112" TargetMode="External" /><Relationship Id="rId19" Type="http://schemas.openxmlformats.org/officeDocument/2006/relationships/hyperlink" Target="https://podminky.urs.cz/item/CS_URS_2024_01/561061121" TargetMode="External" /><Relationship Id="rId20" Type="http://schemas.openxmlformats.org/officeDocument/2006/relationships/hyperlink" Target="https://podminky.urs.cz/item/CS_URS_2024_01/564761101" TargetMode="External" /><Relationship Id="rId21" Type="http://schemas.openxmlformats.org/officeDocument/2006/relationships/hyperlink" Target="https://podminky.urs.cz/item/CS_URS_2024_01/564851111" TargetMode="External" /><Relationship Id="rId22" Type="http://schemas.openxmlformats.org/officeDocument/2006/relationships/hyperlink" Target="https://podminky.urs.cz/item/CS_URS_2024_01/564861011" TargetMode="External" /><Relationship Id="rId23" Type="http://schemas.openxmlformats.org/officeDocument/2006/relationships/hyperlink" Target="https://podminky.urs.cz/item/CS_URS_2024_01/565155121" TargetMode="External" /><Relationship Id="rId24" Type="http://schemas.openxmlformats.org/officeDocument/2006/relationships/hyperlink" Target="https://podminky.urs.cz/item/CS_URS_2024_01/569831111" TargetMode="External" /><Relationship Id="rId25" Type="http://schemas.openxmlformats.org/officeDocument/2006/relationships/hyperlink" Target="https://podminky.urs.cz/item/CS_URS_2024_01/571907111" TargetMode="External" /><Relationship Id="rId26" Type="http://schemas.openxmlformats.org/officeDocument/2006/relationships/hyperlink" Target="https://podminky.urs.cz/item/CS_URS_2024_01/573231106" TargetMode="External" /><Relationship Id="rId27" Type="http://schemas.openxmlformats.org/officeDocument/2006/relationships/hyperlink" Target="https://podminky.urs.cz/item/CS_URS_2024_01/577134121" TargetMode="External" /><Relationship Id="rId28" Type="http://schemas.openxmlformats.org/officeDocument/2006/relationships/hyperlink" Target="https://podminky.urs.cz/item/CS_URS_2024_01/998225111" TargetMode="External" /><Relationship Id="rId29" Type="http://schemas.openxmlformats.org/officeDocument/2006/relationships/hyperlink" Target="https://podminky.urs.cz/item/CS_URS_2024_01/998225191" TargetMode="External" /><Relationship Id="rId3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0405111" TargetMode="External" /><Relationship Id="rId2" Type="http://schemas.openxmlformats.org/officeDocument/2006/relationships/hyperlink" Target="https://podminky.urs.cz/item/CS_URS_2024_01/181351113" TargetMode="External" /><Relationship Id="rId3" Type="http://schemas.openxmlformats.org/officeDocument/2006/relationships/hyperlink" Target="https://podminky.urs.cz/item/CS_URS_2024_01/181451131" TargetMode="External" /><Relationship Id="rId4" Type="http://schemas.openxmlformats.org/officeDocument/2006/relationships/hyperlink" Target="https://podminky.urs.cz/item/CS_URS_2024_01/181951112" TargetMode="External" /><Relationship Id="rId5" Type="http://schemas.openxmlformats.org/officeDocument/2006/relationships/hyperlink" Target="https://podminky.urs.cz/item/CS_URS_2024_01/18481351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185851129" TargetMode="External" /><Relationship Id="rId9" Type="http://schemas.openxmlformats.org/officeDocument/2006/relationships/hyperlink" Target="https://podminky.urs.cz/item/CS_URS_2024_01/464511111" TargetMode="External" /><Relationship Id="rId10" Type="http://schemas.openxmlformats.org/officeDocument/2006/relationships/hyperlink" Target="https://podminky.urs.cz/item/CS_URS_2024_01/596412213" TargetMode="External" /><Relationship Id="rId11" Type="http://schemas.openxmlformats.org/officeDocument/2006/relationships/hyperlink" Target="https://podminky.urs.cz/item/CS_URS_2024_01/998225111" TargetMode="External" /><Relationship Id="rId12" Type="http://schemas.openxmlformats.org/officeDocument/2006/relationships/hyperlink" Target="https://podminky.urs.cz/item/CS_URS_2024_01/998225191" TargetMode="External" /><Relationship Id="rId1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4101" TargetMode="External" /><Relationship Id="rId2" Type="http://schemas.openxmlformats.org/officeDocument/2006/relationships/hyperlink" Target="https://podminky.urs.cz/item/CS_URS_2024_01/132254203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62751119" TargetMode="External" /><Relationship Id="rId7" Type="http://schemas.openxmlformats.org/officeDocument/2006/relationships/hyperlink" Target="https://podminky.urs.cz/item/CS_URS_2024_01/17120122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174151101" TargetMode="External" /><Relationship Id="rId10" Type="http://schemas.openxmlformats.org/officeDocument/2006/relationships/hyperlink" Target="https://podminky.urs.cz/item/CS_URS_2024_01/213311141" TargetMode="External" /><Relationship Id="rId11" Type="http://schemas.openxmlformats.org/officeDocument/2006/relationships/hyperlink" Target="https://podminky.urs.cz/item/CS_URS_2024_01/273321611" TargetMode="External" /><Relationship Id="rId12" Type="http://schemas.openxmlformats.org/officeDocument/2006/relationships/hyperlink" Target="https://podminky.urs.cz/item/CS_URS_2024_01/273351121" TargetMode="External" /><Relationship Id="rId13" Type="http://schemas.openxmlformats.org/officeDocument/2006/relationships/hyperlink" Target="https://podminky.urs.cz/item/CS_URS_2024_01/273351122" TargetMode="External" /><Relationship Id="rId14" Type="http://schemas.openxmlformats.org/officeDocument/2006/relationships/hyperlink" Target="https://podminky.urs.cz/item/CS_URS_2024_01/273362021" TargetMode="External" /><Relationship Id="rId15" Type="http://schemas.openxmlformats.org/officeDocument/2006/relationships/hyperlink" Target="https://podminky.urs.cz/item/CS_URS_2024_01/274313711" TargetMode="External" /><Relationship Id="rId16" Type="http://schemas.openxmlformats.org/officeDocument/2006/relationships/hyperlink" Target="https://podminky.urs.cz/item/CS_URS_2024_01/274351121" TargetMode="External" /><Relationship Id="rId17" Type="http://schemas.openxmlformats.org/officeDocument/2006/relationships/hyperlink" Target="https://podminky.urs.cz/item/CS_URS_2024_01/274351122" TargetMode="External" /><Relationship Id="rId18" Type="http://schemas.openxmlformats.org/officeDocument/2006/relationships/hyperlink" Target="https://podminky.urs.cz/item/CS_URS_2024_01/321321116" TargetMode="External" /><Relationship Id="rId19" Type="http://schemas.openxmlformats.org/officeDocument/2006/relationships/hyperlink" Target="https://podminky.urs.cz/item/CS_URS_2024_01/321351010" TargetMode="External" /><Relationship Id="rId20" Type="http://schemas.openxmlformats.org/officeDocument/2006/relationships/hyperlink" Target="https://podminky.urs.cz/item/CS_URS_2024_01/321352010" TargetMode="External" /><Relationship Id="rId21" Type="http://schemas.openxmlformats.org/officeDocument/2006/relationships/hyperlink" Target="https://podminky.urs.cz/item/CS_URS_2024_01/321366111" TargetMode="External" /><Relationship Id="rId22" Type="http://schemas.openxmlformats.org/officeDocument/2006/relationships/hyperlink" Target="https://podminky.urs.cz/item/CS_URS_2024_01/321368211" TargetMode="External" /><Relationship Id="rId23" Type="http://schemas.openxmlformats.org/officeDocument/2006/relationships/hyperlink" Target="https://podminky.urs.cz/item/CS_URS_2024_01/348171111" TargetMode="External" /><Relationship Id="rId24" Type="http://schemas.openxmlformats.org/officeDocument/2006/relationships/hyperlink" Target="https://podminky.urs.cz/item/CS_URS_2024_01/451573111" TargetMode="External" /><Relationship Id="rId25" Type="http://schemas.openxmlformats.org/officeDocument/2006/relationships/hyperlink" Target="https://podminky.urs.cz/item/CS_URS_2024_01/452111111" TargetMode="External" /><Relationship Id="rId26" Type="http://schemas.openxmlformats.org/officeDocument/2006/relationships/hyperlink" Target="https://podminky.urs.cz/item/CS_URS_2024_01/452311151" TargetMode="External" /><Relationship Id="rId27" Type="http://schemas.openxmlformats.org/officeDocument/2006/relationships/hyperlink" Target="https://podminky.urs.cz/item/CS_URS_2024_01/464541111" TargetMode="External" /><Relationship Id="rId28" Type="http://schemas.openxmlformats.org/officeDocument/2006/relationships/hyperlink" Target="https://podminky.urs.cz/item/CS_URS_2024_01/465512328" TargetMode="External" /><Relationship Id="rId29" Type="http://schemas.openxmlformats.org/officeDocument/2006/relationships/hyperlink" Target="https://podminky.urs.cz/item/CS_URS_2024_01/919521180" TargetMode="External" /><Relationship Id="rId30" Type="http://schemas.openxmlformats.org/officeDocument/2006/relationships/hyperlink" Target="https://podminky.urs.cz/item/CS_URS_2024_01/919535558" TargetMode="External" /><Relationship Id="rId31" Type="http://schemas.openxmlformats.org/officeDocument/2006/relationships/hyperlink" Target="https://podminky.urs.cz/item/CS_URS_2024_01/919562021" TargetMode="External" /><Relationship Id="rId32" Type="http://schemas.openxmlformats.org/officeDocument/2006/relationships/hyperlink" Target="https://podminky.urs.cz/item/CS_URS_2024_01/998322011" TargetMode="External" /><Relationship Id="rId33" Type="http://schemas.openxmlformats.org/officeDocument/2006/relationships/hyperlink" Target="https://podminky.urs.cz/item/CS_URS_2024_01/998322091" TargetMode="External" /><Relationship Id="rId3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314000" TargetMode="External" /><Relationship Id="rId2" Type="http://schemas.openxmlformats.org/officeDocument/2006/relationships/hyperlink" Target="https://podminky.urs.cz/item/CS_URS_2022_02/091504000" TargetMode="External" /><Relationship Id="rId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20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20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20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64/21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PC C2, svodný příkop SP1, SP2, propustek P11, novostavba PC C11, rekonstrukce OP1 v k. ú. Kotopeky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 ú. Kotopeky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25. 1. 2024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SPÚ ČR – pobočka Beroun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4" t="s">
        <v>68</v>
      </c>
      <c r="BE52" s="94" t="s">
        <v>69</v>
      </c>
      <c r="BF52" s="95" t="s">
        <v>70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ROUND(SUM(AS55:AS62),2)</f>
        <v>0</v>
      </c>
      <c r="AT54" s="107">
        <f>ROUND(SUM(AT55:AT62),2)</f>
        <v>0</v>
      </c>
      <c r="AU54" s="108">
        <f>ROUND(SUM(AU55:AU62),2)</f>
        <v>0</v>
      </c>
      <c r="AV54" s="108">
        <f>ROUND(SUM(AX54:AY54),2)</f>
        <v>0</v>
      </c>
      <c r="AW54" s="109">
        <f>ROUND(SUM(AW55:AW62),5)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ROUND(SUM(BB55:BB62),2)</f>
        <v>0</v>
      </c>
      <c r="BC54" s="108">
        <f>ROUND(SUM(BC55:BC62),2)</f>
        <v>0</v>
      </c>
      <c r="BD54" s="108">
        <f>ROUND(SUM(BD55:BD62),2)</f>
        <v>0</v>
      </c>
      <c r="BE54" s="108">
        <f>ROUND(SUM(BE55:BE62),2)</f>
        <v>0</v>
      </c>
      <c r="BF54" s="110">
        <f>ROUND(SUM(BF55:BF62),2)</f>
        <v>0</v>
      </c>
      <c r="BG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6</v>
      </c>
      <c r="BX54" s="111" t="s">
        <v>76</v>
      </c>
      <c r="CL54" s="111" t="s">
        <v>20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Polní cesta C2'!K32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80</v>
      </c>
      <c r="AR55" s="120"/>
      <c r="AS55" s="121">
        <f>'SO 101 - Polní cesta C2'!K30</f>
        <v>0</v>
      </c>
      <c r="AT55" s="122">
        <f>'SO 101 - Polní cesta C2'!K31</f>
        <v>0</v>
      </c>
      <c r="AU55" s="122">
        <v>0</v>
      </c>
      <c r="AV55" s="122">
        <f>ROUND(SUM(AX55:AY55),2)</f>
        <v>0</v>
      </c>
      <c r="AW55" s="123">
        <f>'SO 101 - Polní cesta C2'!T87</f>
        <v>0</v>
      </c>
      <c r="AX55" s="122">
        <f>'SO 101 - Polní cesta C2'!K35</f>
        <v>0</v>
      </c>
      <c r="AY55" s="122">
        <f>'SO 101 - Polní cesta C2'!K36</f>
        <v>0</v>
      </c>
      <c r="AZ55" s="122">
        <f>'SO 101 - Polní cesta C2'!K37</f>
        <v>0</v>
      </c>
      <c r="BA55" s="122">
        <f>'SO 101 - Polní cesta C2'!K38</f>
        <v>0</v>
      </c>
      <c r="BB55" s="122">
        <f>'SO 101 - Polní cesta C2'!F35</f>
        <v>0</v>
      </c>
      <c r="BC55" s="122">
        <f>'SO 101 - Polní cesta C2'!F36</f>
        <v>0</v>
      </c>
      <c r="BD55" s="122">
        <f>'SO 101 - Polní cesta C2'!F37</f>
        <v>0</v>
      </c>
      <c r="BE55" s="122">
        <f>'SO 101 - Polní cesta C2'!F38</f>
        <v>0</v>
      </c>
      <c r="BF55" s="124">
        <f>'SO 101 - Polní cesta C2'!F39</f>
        <v>0</v>
      </c>
      <c r="BG55" s="7"/>
      <c r="BT55" s="125" t="s">
        <v>81</v>
      </c>
      <c r="BV55" s="125" t="s">
        <v>75</v>
      </c>
      <c r="BW55" s="125" t="s">
        <v>82</v>
      </c>
      <c r="BX55" s="125" t="s">
        <v>6</v>
      </c>
      <c r="CL55" s="125" t="s">
        <v>20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102 - Příkop SP1'!K32</f>
        <v>0</v>
      </c>
      <c r="AH56" s="117"/>
      <c r="AI56" s="117"/>
      <c r="AJ56" s="117"/>
      <c r="AK56" s="117"/>
      <c r="AL56" s="117"/>
      <c r="AM56" s="117"/>
      <c r="AN56" s="118">
        <f>SUM(AG56,AV56)</f>
        <v>0</v>
      </c>
      <c r="AO56" s="117"/>
      <c r="AP56" s="117"/>
      <c r="AQ56" s="119" t="s">
        <v>80</v>
      </c>
      <c r="AR56" s="120"/>
      <c r="AS56" s="121">
        <f>'SO 102 - Příkop SP1'!K30</f>
        <v>0</v>
      </c>
      <c r="AT56" s="122">
        <f>'SO 102 - Příkop SP1'!K31</f>
        <v>0</v>
      </c>
      <c r="AU56" s="122">
        <v>0</v>
      </c>
      <c r="AV56" s="122">
        <f>ROUND(SUM(AX56:AY56),2)</f>
        <v>0</v>
      </c>
      <c r="AW56" s="123">
        <f>'SO 102 - Příkop SP1'!T88</f>
        <v>0</v>
      </c>
      <c r="AX56" s="122">
        <f>'SO 102 - Příkop SP1'!K35</f>
        <v>0</v>
      </c>
      <c r="AY56" s="122">
        <f>'SO 102 - Příkop SP1'!K36</f>
        <v>0</v>
      </c>
      <c r="AZ56" s="122">
        <f>'SO 102 - Příkop SP1'!K37</f>
        <v>0</v>
      </c>
      <c r="BA56" s="122">
        <f>'SO 102 - Příkop SP1'!K38</f>
        <v>0</v>
      </c>
      <c r="BB56" s="122">
        <f>'SO 102 - Příkop SP1'!F35</f>
        <v>0</v>
      </c>
      <c r="BC56" s="122">
        <f>'SO 102 - Příkop SP1'!F36</f>
        <v>0</v>
      </c>
      <c r="BD56" s="122">
        <f>'SO 102 - Příkop SP1'!F37</f>
        <v>0</v>
      </c>
      <c r="BE56" s="122">
        <f>'SO 102 - Příkop SP1'!F38</f>
        <v>0</v>
      </c>
      <c r="BF56" s="124">
        <f>'SO 102 - Příkop SP1'!F39</f>
        <v>0</v>
      </c>
      <c r="BG56" s="7"/>
      <c r="BT56" s="125" t="s">
        <v>81</v>
      </c>
      <c r="BV56" s="125" t="s">
        <v>75</v>
      </c>
      <c r="BW56" s="125" t="s">
        <v>86</v>
      </c>
      <c r="BX56" s="125" t="s">
        <v>6</v>
      </c>
      <c r="CL56" s="125" t="s">
        <v>20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103 - Příkop SP2'!K32</f>
        <v>0</v>
      </c>
      <c r="AH57" s="117"/>
      <c r="AI57" s="117"/>
      <c r="AJ57" s="117"/>
      <c r="AK57" s="117"/>
      <c r="AL57" s="117"/>
      <c r="AM57" s="117"/>
      <c r="AN57" s="118">
        <f>SUM(AG57,AV57)</f>
        <v>0</v>
      </c>
      <c r="AO57" s="117"/>
      <c r="AP57" s="117"/>
      <c r="AQ57" s="119" t="s">
        <v>80</v>
      </c>
      <c r="AR57" s="120"/>
      <c r="AS57" s="121">
        <f>'SO 103 - Příkop SP2'!K30</f>
        <v>0</v>
      </c>
      <c r="AT57" s="122">
        <f>'SO 103 - Příkop SP2'!K31</f>
        <v>0</v>
      </c>
      <c r="AU57" s="122">
        <v>0</v>
      </c>
      <c r="AV57" s="122">
        <f>ROUND(SUM(AX57:AY57),2)</f>
        <v>0</v>
      </c>
      <c r="AW57" s="123">
        <f>'SO 103 - Příkop SP2'!T86</f>
        <v>0</v>
      </c>
      <c r="AX57" s="122">
        <f>'SO 103 - Příkop SP2'!K35</f>
        <v>0</v>
      </c>
      <c r="AY57" s="122">
        <f>'SO 103 - Příkop SP2'!K36</f>
        <v>0</v>
      </c>
      <c r="AZ57" s="122">
        <f>'SO 103 - Příkop SP2'!K37</f>
        <v>0</v>
      </c>
      <c r="BA57" s="122">
        <f>'SO 103 - Příkop SP2'!K38</f>
        <v>0</v>
      </c>
      <c r="BB57" s="122">
        <f>'SO 103 - Příkop SP2'!F35</f>
        <v>0</v>
      </c>
      <c r="BC57" s="122">
        <f>'SO 103 - Příkop SP2'!F36</f>
        <v>0</v>
      </c>
      <c r="BD57" s="122">
        <f>'SO 103 - Příkop SP2'!F37</f>
        <v>0</v>
      </c>
      <c r="BE57" s="122">
        <f>'SO 103 - Příkop SP2'!F38</f>
        <v>0</v>
      </c>
      <c r="BF57" s="124">
        <f>'SO 103 - Příkop SP2'!F39</f>
        <v>0</v>
      </c>
      <c r="BG57" s="7"/>
      <c r="BT57" s="125" t="s">
        <v>81</v>
      </c>
      <c r="BV57" s="125" t="s">
        <v>75</v>
      </c>
      <c r="BW57" s="125" t="s">
        <v>89</v>
      </c>
      <c r="BX57" s="125" t="s">
        <v>6</v>
      </c>
      <c r="CL57" s="125" t="s">
        <v>20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104 - Podélné propustk...'!K32</f>
        <v>0</v>
      </c>
      <c r="AH58" s="117"/>
      <c r="AI58" s="117"/>
      <c r="AJ58" s="117"/>
      <c r="AK58" s="117"/>
      <c r="AL58" s="117"/>
      <c r="AM58" s="117"/>
      <c r="AN58" s="118">
        <f>SUM(AG58,AV58)</f>
        <v>0</v>
      </c>
      <c r="AO58" s="117"/>
      <c r="AP58" s="117"/>
      <c r="AQ58" s="119" t="s">
        <v>80</v>
      </c>
      <c r="AR58" s="120"/>
      <c r="AS58" s="121">
        <f>'SO 104 - Podélné propustk...'!K30</f>
        <v>0</v>
      </c>
      <c r="AT58" s="122">
        <f>'SO 104 - Podélné propustk...'!K31</f>
        <v>0</v>
      </c>
      <c r="AU58" s="122">
        <v>0</v>
      </c>
      <c r="AV58" s="122">
        <f>ROUND(SUM(AX58:AY58),2)</f>
        <v>0</v>
      </c>
      <c r="AW58" s="123">
        <f>'SO 104 - Podélné propustk...'!T88</f>
        <v>0</v>
      </c>
      <c r="AX58" s="122">
        <f>'SO 104 - Podélné propustk...'!K35</f>
        <v>0</v>
      </c>
      <c r="AY58" s="122">
        <f>'SO 104 - Podélné propustk...'!K36</f>
        <v>0</v>
      </c>
      <c r="AZ58" s="122">
        <f>'SO 104 - Podélné propustk...'!K37</f>
        <v>0</v>
      </c>
      <c r="BA58" s="122">
        <f>'SO 104 - Podélné propustk...'!K38</f>
        <v>0</v>
      </c>
      <c r="BB58" s="122">
        <f>'SO 104 - Podélné propustk...'!F35</f>
        <v>0</v>
      </c>
      <c r="BC58" s="122">
        <f>'SO 104 - Podélné propustk...'!F36</f>
        <v>0</v>
      </c>
      <c r="BD58" s="122">
        <f>'SO 104 - Podélné propustk...'!F37</f>
        <v>0</v>
      </c>
      <c r="BE58" s="122">
        <f>'SO 104 - Podélné propustk...'!F38</f>
        <v>0</v>
      </c>
      <c r="BF58" s="124">
        <f>'SO 104 - Podélné propustk...'!F39</f>
        <v>0</v>
      </c>
      <c r="BG58" s="7"/>
      <c r="BT58" s="125" t="s">
        <v>81</v>
      </c>
      <c r="BV58" s="125" t="s">
        <v>75</v>
      </c>
      <c r="BW58" s="125" t="s">
        <v>92</v>
      </c>
      <c r="BX58" s="125" t="s">
        <v>6</v>
      </c>
      <c r="CL58" s="125" t="s">
        <v>20</v>
      </c>
      <c r="CM58" s="125" t="s">
        <v>83</v>
      </c>
    </row>
    <row r="59" s="7" customFormat="1" ht="16.5" customHeight="1">
      <c r="A59" s="113" t="s">
        <v>77</v>
      </c>
      <c r="B59" s="114"/>
      <c r="C59" s="115"/>
      <c r="D59" s="116" t="s">
        <v>93</v>
      </c>
      <c r="E59" s="116"/>
      <c r="F59" s="116"/>
      <c r="G59" s="116"/>
      <c r="H59" s="116"/>
      <c r="I59" s="117"/>
      <c r="J59" s="116" t="s">
        <v>94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110 - Polní cesta C11'!K32</f>
        <v>0</v>
      </c>
      <c r="AH59" s="117"/>
      <c r="AI59" s="117"/>
      <c r="AJ59" s="117"/>
      <c r="AK59" s="117"/>
      <c r="AL59" s="117"/>
      <c r="AM59" s="117"/>
      <c r="AN59" s="118">
        <f>SUM(AG59,AV59)</f>
        <v>0</v>
      </c>
      <c r="AO59" s="117"/>
      <c r="AP59" s="117"/>
      <c r="AQ59" s="119" t="s">
        <v>80</v>
      </c>
      <c r="AR59" s="120"/>
      <c r="AS59" s="121">
        <f>'SO 110 - Polní cesta C11'!K30</f>
        <v>0</v>
      </c>
      <c r="AT59" s="122">
        <f>'SO 110 - Polní cesta C11'!K31</f>
        <v>0</v>
      </c>
      <c r="AU59" s="122">
        <v>0</v>
      </c>
      <c r="AV59" s="122">
        <f>ROUND(SUM(AX59:AY59),2)</f>
        <v>0</v>
      </c>
      <c r="AW59" s="123">
        <f>'SO 110 - Polní cesta C11'!T85</f>
        <v>0</v>
      </c>
      <c r="AX59" s="122">
        <f>'SO 110 - Polní cesta C11'!K35</f>
        <v>0</v>
      </c>
      <c r="AY59" s="122">
        <f>'SO 110 - Polní cesta C11'!K36</f>
        <v>0</v>
      </c>
      <c r="AZ59" s="122">
        <f>'SO 110 - Polní cesta C11'!K37</f>
        <v>0</v>
      </c>
      <c r="BA59" s="122">
        <f>'SO 110 - Polní cesta C11'!K38</f>
        <v>0</v>
      </c>
      <c r="BB59" s="122">
        <f>'SO 110 - Polní cesta C11'!F35</f>
        <v>0</v>
      </c>
      <c r="BC59" s="122">
        <f>'SO 110 - Polní cesta C11'!F36</f>
        <v>0</v>
      </c>
      <c r="BD59" s="122">
        <f>'SO 110 - Polní cesta C11'!F37</f>
        <v>0</v>
      </c>
      <c r="BE59" s="122">
        <f>'SO 110 - Polní cesta C11'!F38</f>
        <v>0</v>
      </c>
      <c r="BF59" s="124">
        <f>'SO 110 - Polní cesta C11'!F39</f>
        <v>0</v>
      </c>
      <c r="BG59" s="7"/>
      <c r="BT59" s="125" t="s">
        <v>81</v>
      </c>
      <c r="BV59" s="125" t="s">
        <v>75</v>
      </c>
      <c r="BW59" s="125" t="s">
        <v>95</v>
      </c>
      <c r="BX59" s="125" t="s">
        <v>6</v>
      </c>
      <c r="CL59" s="125" t="s">
        <v>20</v>
      </c>
      <c r="CM59" s="125" t="s">
        <v>83</v>
      </c>
    </row>
    <row r="60" s="7" customFormat="1" ht="16.5" customHeight="1">
      <c r="A60" s="113" t="s">
        <v>77</v>
      </c>
      <c r="B60" s="114"/>
      <c r="C60" s="115"/>
      <c r="D60" s="116" t="s">
        <v>96</v>
      </c>
      <c r="E60" s="116"/>
      <c r="F60" s="116"/>
      <c r="G60" s="116"/>
      <c r="H60" s="116"/>
      <c r="I60" s="117"/>
      <c r="J60" s="116" t="s">
        <v>97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111 - Příkop OP1'!K32</f>
        <v>0</v>
      </c>
      <c r="AH60" s="117"/>
      <c r="AI60" s="117"/>
      <c r="AJ60" s="117"/>
      <c r="AK60" s="117"/>
      <c r="AL60" s="117"/>
      <c r="AM60" s="117"/>
      <c r="AN60" s="118">
        <f>SUM(AG60,AV60)</f>
        <v>0</v>
      </c>
      <c r="AO60" s="117"/>
      <c r="AP60" s="117"/>
      <c r="AQ60" s="119" t="s">
        <v>80</v>
      </c>
      <c r="AR60" s="120"/>
      <c r="AS60" s="121">
        <f>'SO 111 - Příkop OP1'!K30</f>
        <v>0</v>
      </c>
      <c r="AT60" s="122">
        <f>'SO 111 - Příkop OP1'!K31</f>
        <v>0</v>
      </c>
      <c r="AU60" s="122">
        <v>0</v>
      </c>
      <c r="AV60" s="122">
        <f>ROUND(SUM(AX60:AY60),2)</f>
        <v>0</v>
      </c>
      <c r="AW60" s="123">
        <f>'SO 111 - Příkop OP1'!T86</f>
        <v>0</v>
      </c>
      <c r="AX60" s="122">
        <f>'SO 111 - Příkop OP1'!K35</f>
        <v>0</v>
      </c>
      <c r="AY60" s="122">
        <f>'SO 111 - Příkop OP1'!K36</f>
        <v>0</v>
      </c>
      <c r="AZ60" s="122">
        <f>'SO 111 - Příkop OP1'!K37</f>
        <v>0</v>
      </c>
      <c r="BA60" s="122">
        <f>'SO 111 - Příkop OP1'!K38</f>
        <v>0</v>
      </c>
      <c r="BB60" s="122">
        <f>'SO 111 - Příkop OP1'!F35</f>
        <v>0</v>
      </c>
      <c r="BC60" s="122">
        <f>'SO 111 - Příkop OP1'!F36</f>
        <v>0</v>
      </c>
      <c r="BD60" s="122">
        <f>'SO 111 - Příkop OP1'!F37</f>
        <v>0</v>
      </c>
      <c r="BE60" s="122">
        <f>'SO 111 - Příkop OP1'!F38</f>
        <v>0</v>
      </c>
      <c r="BF60" s="124">
        <f>'SO 111 - Příkop OP1'!F39</f>
        <v>0</v>
      </c>
      <c r="BG60" s="7"/>
      <c r="BT60" s="125" t="s">
        <v>81</v>
      </c>
      <c r="BV60" s="125" t="s">
        <v>75</v>
      </c>
      <c r="BW60" s="125" t="s">
        <v>98</v>
      </c>
      <c r="BX60" s="125" t="s">
        <v>6</v>
      </c>
      <c r="CL60" s="125" t="s">
        <v>20</v>
      </c>
      <c r="CM60" s="125" t="s">
        <v>83</v>
      </c>
    </row>
    <row r="61" s="7" customFormat="1" ht="16.5" customHeight="1">
      <c r="A61" s="113" t="s">
        <v>77</v>
      </c>
      <c r="B61" s="114"/>
      <c r="C61" s="115"/>
      <c r="D61" s="116" t="s">
        <v>99</v>
      </c>
      <c r="E61" s="116"/>
      <c r="F61" s="116"/>
      <c r="G61" s="116"/>
      <c r="H61" s="116"/>
      <c r="I61" s="117"/>
      <c r="J61" s="116" t="s">
        <v>100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112 - Propustek P11 DN...'!K32</f>
        <v>0</v>
      </c>
      <c r="AH61" s="117"/>
      <c r="AI61" s="117"/>
      <c r="AJ61" s="117"/>
      <c r="AK61" s="117"/>
      <c r="AL61" s="117"/>
      <c r="AM61" s="117"/>
      <c r="AN61" s="118">
        <f>SUM(AG61,AV61)</f>
        <v>0</v>
      </c>
      <c r="AO61" s="117"/>
      <c r="AP61" s="117"/>
      <c r="AQ61" s="119" t="s">
        <v>80</v>
      </c>
      <c r="AR61" s="120"/>
      <c r="AS61" s="121">
        <f>'SO 112 - Propustek P11 DN...'!K30</f>
        <v>0</v>
      </c>
      <c r="AT61" s="122">
        <f>'SO 112 - Propustek P11 DN...'!K31</f>
        <v>0</v>
      </c>
      <c r="AU61" s="122">
        <v>0</v>
      </c>
      <c r="AV61" s="122">
        <f>ROUND(SUM(AX61:AY61),2)</f>
        <v>0</v>
      </c>
      <c r="AW61" s="123">
        <f>'SO 112 - Propustek P11 DN...'!T88</f>
        <v>0</v>
      </c>
      <c r="AX61" s="122">
        <f>'SO 112 - Propustek P11 DN...'!K35</f>
        <v>0</v>
      </c>
      <c r="AY61" s="122">
        <f>'SO 112 - Propustek P11 DN...'!K36</f>
        <v>0</v>
      </c>
      <c r="AZ61" s="122">
        <f>'SO 112 - Propustek P11 DN...'!K37</f>
        <v>0</v>
      </c>
      <c r="BA61" s="122">
        <f>'SO 112 - Propustek P11 DN...'!K38</f>
        <v>0</v>
      </c>
      <c r="BB61" s="122">
        <f>'SO 112 - Propustek P11 DN...'!F35</f>
        <v>0</v>
      </c>
      <c r="BC61" s="122">
        <f>'SO 112 - Propustek P11 DN...'!F36</f>
        <v>0</v>
      </c>
      <c r="BD61" s="122">
        <f>'SO 112 - Propustek P11 DN...'!F37</f>
        <v>0</v>
      </c>
      <c r="BE61" s="122">
        <f>'SO 112 - Propustek P11 DN...'!F38</f>
        <v>0</v>
      </c>
      <c r="BF61" s="124">
        <f>'SO 112 - Propustek P11 DN...'!F39</f>
        <v>0</v>
      </c>
      <c r="BG61" s="7"/>
      <c r="BT61" s="125" t="s">
        <v>81</v>
      </c>
      <c r="BV61" s="125" t="s">
        <v>75</v>
      </c>
      <c r="BW61" s="125" t="s">
        <v>101</v>
      </c>
      <c r="BX61" s="125" t="s">
        <v>6</v>
      </c>
      <c r="CL61" s="125" t="s">
        <v>20</v>
      </c>
      <c r="CM61" s="125" t="s">
        <v>83</v>
      </c>
    </row>
    <row r="62" s="7" customFormat="1" ht="16.5" customHeight="1">
      <c r="A62" s="113" t="s">
        <v>77</v>
      </c>
      <c r="B62" s="114"/>
      <c r="C62" s="115"/>
      <c r="D62" s="116" t="s">
        <v>102</v>
      </c>
      <c r="E62" s="116"/>
      <c r="F62" s="116"/>
      <c r="G62" s="116"/>
      <c r="H62" s="116"/>
      <c r="I62" s="117"/>
      <c r="J62" s="116" t="s">
        <v>103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'VON - Vedlejší a ostatní ...'!K32</f>
        <v>0</v>
      </c>
      <c r="AH62" s="117"/>
      <c r="AI62" s="117"/>
      <c r="AJ62" s="117"/>
      <c r="AK62" s="117"/>
      <c r="AL62" s="117"/>
      <c r="AM62" s="117"/>
      <c r="AN62" s="118">
        <f>SUM(AG62,AV62)</f>
        <v>0</v>
      </c>
      <c r="AO62" s="117"/>
      <c r="AP62" s="117"/>
      <c r="AQ62" s="119" t="s">
        <v>80</v>
      </c>
      <c r="AR62" s="120"/>
      <c r="AS62" s="126">
        <f>'VON - Vedlejší a ostatní ...'!K30</f>
        <v>0</v>
      </c>
      <c r="AT62" s="127">
        <f>'VON - Vedlejší a ostatní ...'!K31</f>
        <v>0</v>
      </c>
      <c r="AU62" s="127">
        <v>0</v>
      </c>
      <c r="AV62" s="127">
        <f>ROUND(SUM(AX62:AY62),2)</f>
        <v>0</v>
      </c>
      <c r="AW62" s="128">
        <f>'VON - Vedlejší a ostatní ...'!T86</f>
        <v>0</v>
      </c>
      <c r="AX62" s="127">
        <f>'VON - Vedlejší a ostatní ...'!K35</f>
        <v>0</v>
      </c>
      <c r="AY62" s="127">
        <f>'VON - Vedlejší a ostatní ...'!K36</f>
        <v>0</v>
      </c>
      <c r="AZ62" s="127">
        <f>'VON - Vedlejší a ostatní ...'!K37</f>
        <v>0</v>
      </c>
      <c r="BA62" s="127">
        <f>'VON - Vedlejší a ostatní ...'!K38</f>
        <v>0</v>
      </c>
      <c r="BB62" s="127">
        <f>'VON - Vedlejší a ostatní ...'!F35</f>
        <v>0</v>
      </c>
      <c r="BC62" s="127">
        <f>'VON - Vedlejší a ostatní ...'!F36</f>
        <v>0</v>
      </c>
      <c r="BD62" s="127">
        <f>'VON - Vedlejší a ostatní ...'!F37</f>
        <v>0</v>
      </c>
      <c r="BE62" s="127">
        <f>'VON - Vedlejší a ostatní ...'!F38</f>
        <v>0</v>
      </c>
      <c r="BF62" s="129">
        <f>'VON - Vedlejší a ostatní ...'!F39</f>
        <v>0</v>
      </c>
      <c r="BG62" s="7"/>
      <c r="BT62" s="125" t="s">
        <v>81</v>
      </c>
      <c r="BV62" s="125" t="s">
        <v>75</v>
      </c>
      <c r="BW62" s="125" t="s">
        <v>104</v>
      </c>
      <c r="BX62" s="125" t="s">
        <v>6</v>
      </c>
      <c r="CL62" s="125" t="s">
        <v>20</v>
      </c>
      <c r="CM62" s="125" t="s">
        <v>83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</row>
  </sheetData>
  <sheetProtection sheet="1" formatColumns="0" formatRows="0" objects="1" scenarios="1" spinCount="100000" saltValue="dF8F/HgMU3X7mpl38ZGhYIKgdM3jRGcMAmfJaB2cYSybV9zl5Sa1bCAW5VJch58ZEEA6pS0fvwtY8J8xY0ZccQ==" hashValue="G+Zt3KAwnD935YeXRSvi7RINLiOI6ldwupnIPAUartv7qg5tBPDr28mN8sE8uZadXX9PifXDLPgCwkIlt+67tQ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SO 101 - Polní cesta C2'!C2" display="/"/>
    <hyperlink ref="A56" location="'SO 102 - Příkop SP1'!C2" display="/"/>
    <hyperlink ref="A57" location="'SO 103 - Příkop SP2'!C2" display="/"/>
    <hyperlink ref="A58" location="'SO 104 - Podélné propustk...'!C2" display="/"/>
    <hyperlink ref="A59" location="'SO 110 - Polní cesta C11'!C2" display="/"/>
    <hyperlink ref="A60" location="'SO 111 - Příkop OP1'!C2" display="/"/>
    <hyperlink ref="A61" location="'SO 112 - Propustek P11 DN...'!C2" display="/"/>
    <hyperlink ref="A62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1"/>
    </row>
    <row r="4" s="1" customFormat="1" ht="24.96" customHeight="1">
      <c r="B4" s="21"/>
      <c r="C4" s="133" t="s">
        <v>903</v>
      </c>
      <c r="H4" s="21"/>
    </row>
    <row r="5" s="1" customFormat="1" ht="12" customHeight="1">
      <c r="B5" s="21"/>
      <c r="C5" s="268" t="s">
        <v>14</v>
      </c>
      <c r="D5" s="143" t="s">
        <v>15</v>
      </c>
      <c r="E5" s="1"/>
      <c r="F5" s="1"/>
      <c r="H5" s="21"/>
    </row>
    <row r="6" s="1" customFormat="1" ht="36.96" customHeight="1">
      <c r="B6" s="21"/>
      <c r="C6" s="269" t="s">
        <v>17</v>
      </c>
      <c r="D6" s="270" t="s">
        <v>18</v>
      </c>
      <c r="E6" s="1"/>
      <c r="F6" s="1"/>
      <c r="H6" s="21"/>
    </row>
    <row r="7" s="1" customFormat="1" ht="24.75" customHeight="1">
      <c r="B7" s="21"/>
      <c r="C7" s="135" t="s">
        <v>24</v>
      </c>
      <c r="D7" s="140" t="str">
        <f>'Rekapitulace stavby'!AN8</f>
        <v>25. 1. 2024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0"/>
      <c r="B9" s="271"/>
      <c r="C9" s="272" t="s">
        <v>52</v>
      </c>
      <c r="D9" s="273" t="s">
        <v>53</v>
      </c>
      <c r="E9" s="273" t="s">
        <v>136</v>
      </c>
      <c r="F9" s="274" t="s">
        <v>904</v>
      </c>
      <c r="G9" s="180"/>
      <c r="H9" s="271"/>
    </row>
    <row r="10" s="2" customFormat="1" ht="26.4" customHeight="1">
      <c r="A10" s="39"/>
      <c r="B10" s="45"/>
      <c r="C10" s="275" t="s">
        <v>905</v>
      </c>
      <c r="D10" s="275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276" t="s">
        <v>105</v>
      </c>
      <c r="D11" s="277" t="s">
        <v>20</v>
      </c>
      <c r="E11" s="278" t="s">
        <v>20</v>
      </c>
      <c r="F11" s="279">
        <v>1109</v>
      </c>
      <c r="G11" s="39"/>
      <c r="H11" s="45"/>
    </row>
    <row r="12" s="2" customFormat="1" ht="16.8" customHeight="1">
      <c r="A12" s="39"/>
      <c r="B12" s="45"/>
      <c r="C12" s="280" t="s">
        <v>105</v>
      </c>
      <c r="D12" s="280" t="s">
        <v>353</v>
      </c>
      <c r="E12" s="18" t="s">
        <v>20</v>
      </c>
      <c r="F12" s="281">
        <v>1109</v>
      </c>
      <c r="G12" s="39"/>
      <c r="H12" s="45"/>
    </row>
    <row r="13" s="2" customFormat="1" ht="16.8" customHeight="1">
      <c r="A13" s="39"/>
      <c r="B13" s="45"/>
      <c r="C13" s="282" t="s">
        <v>906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80" t="s">
        <v>348</v>
      </c>
      <c r="D14" s="280" t="s">
        <v>349</v>
      </c>
      <c r="E14" s="18" t="s">
        <v>235</v>
      </c>
      <c r="F14" s="281">
        <v>1109</v>
      </c>
      <c r="G14" s="39"/>
      <c r="H14" s="45"/>
    </row>
    <row r="15" s="2" customFormat="1" ht="16.8" customHeight="1">
      <c r="A15" s="39"/>
      <c r="B15" s="45"/>
      <c r="C15" s="280" t="s">
        <v>327</v>
      </c>
      <c r="D15" s="280" t="s">
        <v>328</v>
      </c>
      <c r="E15" s="18" t="s">
        <v>235</v>
      </c>
      <c r="F15" s="281">
        <v>11777</v>
      </c>
      <c r="G15" s="39"/>
      <c r="H15" s="45"/>
    </row>
    <row r="16" s="2" customFormat="1" ht="16.8" customHeight="1">
      <c r="A16" s="39"/>
      <c r="B16" s="45"/>
      <c r="C16" s="276" t="s">
        <v>107</v>
      </c>
      <c r="D16" s="277" t="s">
        <v>20</v>
      </c>
      <c r="E16" s="278" t="s">
        <v>20</v>
      </c>
      <c r="F16" s="279">
        <v>93</v>
      </c>
      <c r="G16" s="39"/>
      <c r="H16" s="45"/>
    </row>
    <row r="17" s="2" customFormat="1" ht="16.8" customHeight="1">
      <c r="A17" s="39"/>
      <c r="B17" s="45"/>
      <c r="C17" s="280" t="s">
        <v>107</v>
      </c>
      <c r="D17" s="280" t="s">
        <v>269</v>
      </c>
      <c r="E17" s="18" t="s">
        <v>20</v>
      </c>
      <c r="F17" s="281">
        <v>93</v>
      </c>
      <c r="G17" s="39"/>
      <c r="H17" s="45"/>
    </row>
    <row r="18" s="2" customFormat="1" ht="16.8" customHeight="1">
      <c r="A18" s="39"/>
      <c r="B18" s="45"/>
      <c r="C18" s="282" t="s">
        <v>906</v>
      </c>
      <c r="D18" s="39"/>
      <c r="E18" s="39"/>
      <c r="F18" s="39"/>
      <c r="G18" s="39"/>
      <c r="H18" s="45"/>
    </row>
    <row r="19" s="2" customFormat="1" ht="16.8" customHeight="1">
      <c r="A19" s="39"/>
      <c r="B19" s="45"/>
      <c r="C19" s="280" t="s">
        <v>264</v>
      </c>
      <c r="D19" s="280" t="s">
        <v>265</v>
      </c>
      <c r="E19" s="18" t="s">
        <v>243</v>
      </c>
      <c r="F19" s="281">
        <v>93</v>
      </c>
      <c r="G19" s="39"/>
      <c r="H19" s="45"/>
    </row>
    <row r="20" s="2" customFormat="1">
      <c r="A20" s="39"/>
      <c r="B20" s="45"/>
      <c r="C20" s="280" t="s">
        <v>250</v>
      </c>
      <c r="D20" s="280" t="s">
        <v>251</v>
      </c>
      <c r="E20" s="18" t="s">
        <v>243</v>
      </c>
      <c r="F20" s="281">
        <v>5940.3999999999996</v>
      </c>
      <c r="G20" s="39"/>
      <c r="H20" s="45"/>
    </row>
    <row r="21" s="2" customFormat="1" ht="16.8" customHeight="1">
      <c r="A21" s="39"/>
      <c r="B21" s="45"/>
      <c r="C21" s="276" t="s">
        <v>110</v>
      </c>
      <c r="D21" s="277" t="s">
        <v>20</v>
      </c>
      <c r="E21" s="278" t="s">
        <v>20</v>
      </c>
      <c r="F21" s="279">
        <v>6033.3999999999996</v>
      </c>
      <c r="G21" s="39"/>
      <c r="H21" s="45"/>
    </row>
    <row r="22" s="2" customFormat="1" ht="16.8" customHeight="1">
      <c r="A22" s="39"/>
      <c r="B22" s="45"/>
      <c r="C22" s="280" t="s">
        <v>20</v>
      </c>
      <c r="D22" s="280" t="s">
        <v>247</v>
      </c>
      <c r="E22" s="18" t="s">
        <v>20</v>
      </c>
      <c r="F22" s="281">
        <v>6738</v>
      </c>
      <c r="G22" s="39"/>
      <c r="H22" s="45"/>
    </row>
    <row r="23" s="2" customFormat="1" ht="16.8" customHeight="1">
      <c r="A23" s="39"/>
      <c r="B23" s="45"/>
      <c r="C23" s="280" t="s">
        <v>20</v>
      </c>
      <c r="D23" s="280" t="s">
        <v>248</v>
      </c>
      <c r="E23" s="18" t="s">
        <v>20</v>
      </c>
      <c r="F23" s="281">
        <v>-704.60000000000002</v>
      </c>
      <c r="G23" s="39"/>
      <c r="H23" s="45"/>
    </row>
    <row r="24" s="2" customFormat="1" ht="16.8" customHeight="1">
      <c r="A24" s="39"/>
      <c r="B24" s="45"/>
      <c r="C24" s="280" t="s">
        <v>110</v>
      </c>
      <c r="D24" s="280" t="s">
        <v>249</v>
      </c>
      <c r="E24" s="18" t="s">
        <v>20</v>
      </c>
      <c r="F24" s="281">
        <v>6033.3999999999996</v>
      </c>
      <c r="G24" s="39"/>
      <c r="H24" s="45"/>
    </row>
    <row r="25" s="2" customFormat="1" ht="16.8" customHeight="1">
      <c r="A25" s="39"/>
      <c r="B25" s="45"/>
      <c r="C25" s="282" t="s">
        <v>906</v>
      </c>
      <c r="D25" s="39"/>
      <c r="E25" s="39"/>
      <c r="F25" s="39"/>
      <c r="G25" s="39"/>
      <c r="H25" s="45"/>
    </row>
    <row r="26" s="2" customFormat="1">
      <c r="A26" s="39"/>
      <c r="B26" s="45"/>
      <c r="C26" s="280" t="s">
        <v>241</v>
      </c>
      <c r="D26" s="280" t="s">
        <v>242</v>
      </c>
      <c r="E26" s="18" t="s">
        <v>243</v>
      </c>
      <c r="F26" s="281">
        <v>6033.3999999999996</v>
      </c>
      <c r="G26" s="39"/>
      <c r="H26" s="45"/>
    </row>
    <row r="27" s="2" customFormat="1">
      <c r="A27" s="39"/>
      <c r="B27" s="45"/>
      <c r="C27" s="280" t="s">
        <v>250</v>
      </c>
      <c r="D27" s="280" t="s">
        <v>251</v>
      </c>
      <c r="E27" s="18" t="s">
        <v>243</v>
      </c>
      <c r="F27" s="281">
        <v>5940.3999999999996</v>
      </c>
      <c r="G27" s="39"/>
      <c r="H27" s="45"/>
    </row>
    <row r="28" s="2" customFormat="1" ht="16.8" customHeight="1">
      <c r="A28" s="39"/>
      <c r="B28" s="45"/>
      <c r="C28" s="276" t="s">
        <v>112</v>
      </c>
      <c r="D28" s="277" t="s">
        <v>20</v>
      </c>
      <c r="E28" s="278" t="s">
        <v>20</v>
      </c>
      <c r="F28" s="279">
        <v>5940.3999999999996</v>
      </c>
      <c r="G28" s="39"/>
      <c r="H28" s="45"/>
    </row>
    <row r="29" s="2" customFormat="1" ht="16.8" customHeight="1">
      <c r="A29" s="39"/>
      <c r="B29" s="45"/>
      <c r="C29" s="280" t="s">
        <v>112</v>
      </c>
      <c r="D29" s="280" t="s">
        <v>255</v>
      </c>
      <c r="E29" s="18" t="s">
        <v>20</v>
      </c>
      <c r="F29" s="281">
        <v>5940.3999999999996</v>
      </c>
      <c r="G29" s="39"/>
      <c r="H29" s="45"/>
    </row>
    <row r="30" s="2" customFormat="1" ht="16.8" customHeight="1">
      <c r="A30" s="39"/>
      <c r="B30" s="45"/>
      <c r="C30" s="282" t="s">
        <v>906</v>
      </c>
      <c r="D30" s="39"/>
      <c r="E30" s="39"/>
      <c r="F30" s="39"/>
      <c r="G30" s="39"/>
      <c r="H30" s="45"/>
    </row>
    <row r="31" s="2" customFormat="1">
      <c r="A31" s="39"/>
      <c r="B31" s="45"/>
      <c r="C31" s="280" t="s">
        <v>250</v>
      </c>
      <c r="D31" s="280" t="s">
        <v>251</v>
      </c>
      <c r="E31" s="18" t="s">
        <v>243</v>
      </c>
      <c r="F31" s="281">
        <v>5940.3999999999996</v>
      </c>
      <c r="G31" s="39"/>
      <c r="H31" s="45"/>
    </row>
    <row r="32" s="2" customFormat="1">
      <c r="A32" s="39"/>
      <c r="B32" s="45"/>
      <c r="C32" s="280" t="s">
        <v>257</v>
      </c>
      <c r="D32" s="280" t="s">
        <v>258</v>
      </c>
      <c r="E32" s="18" t="s">
        <v>243</v>
      </c>
      <c r="F32" s="281">
        <v>118808</v>
      </c>
      <c r="G32" s="39"/>
      <c r="H32" s="45"/>
    </row>
    <row r="33" s="2" customFormat="1" ht="16.8" customHeight="1">
      <c r="A33" s="39"/>
      <c r="B33" s="45"/>
      <c r="C33" s="280" t="s">
        <v>271</v>
      </c>
      <c r="D33" s="280" t="s">
        <v>272</v>
      </c>
      <c r="E33" s="18" t="s">
        <v>273</v>
      </c>
      <c r="F33" s="281">
        <v>10989.74</v>
      </c>
      <c r="G33" s="39"/>
      <c r="H33" s="45"/>
    </row>
    <row r="34" s="2" customFormat="1" ht="16.8" customHeight="1">
      <c r="A34" s="39"/>
      <c r="B34" s="45"/>
      <c r="C34" s="280" t="s">
        <v>279</v>
      </c>
      <c r="D34" s="280" t="s">
        <v>280</v>
      </c>
      <c r="E34" s="18" t="s">
        <v>243</v>
      </c>
      <c r="F34" s="281">
        <v>5940.3999999999996</v>
      </c>
      <c r="G34" s="39"/>
      <c r="H34" s="45"/>
    </row>
    <row r="35" s="2" customFormat="1" ht="16.8" customHeight="1">
      <c r="A35" s="39"/>
      <c r="B35" s="45"/>
      <c r="C35" s="276" t="s">
        <v>418</v>
      </c>
      <c r="D35" s="277" t="s">
        <v>20</v>
      </c>
      <c r="E35" s="278" t="s">
        <v>20</v>
      </c>
      <c r="F35" s="279">
        <v>5698</v>
      </c>
      <c r="G35" s="39"/>
      <c r="H35" s="45"/>
    </row>
    <row r="36" s="2" customFormat="1" ht="16.8" customHeight="1">
      <c r="A36" s="39"/>
      <c r="B36" s="45"/>
      <c r="C36" s="280" t="s">
        <v>418</v>
      </c>
      <c r="D36" s="280" t="s">
        <v>907</v>
      </c>
      <c r="E36" s="18" t="s">
        <v>20</v>
      </c>
      <c r="F36" s="281">
        <v>5698</v>
      </c>
      <c r="G36" s="39"/>
      <c r="H36" s="45"/>
    </row>
    <row r="37" s="2" customFormat="1" ht="16.8" customHeight="1">
      <c r="A37" s="39"/>
      <c r="B37" s="45"/>
      <c r="C37" s="276" t="s">
        <v>114</v>
      </c>
      <c r="D37" s="277" t="s">
        <v>20</v>
      </c>
      <c r="E37" s="278" t="s">
        <v>20</v>
      </c>
      <c r="F37" s="279">
        <v>605</v>
      </c>
      <c r="G37" s="39"/>
      <c r="H37" s="45"/>
    </row>
    <row r="38" s="2" customFormat="1" ht="16.8" customHeight="1">
      <c r="A38" s="39"/>
      <c r="B38" s="45"/>
      <c r="C38" s="280" t="s">
        <v>114</v>
      </c>
      <c r="D38" s="280" t="s">
        <v>340</v>
      </c>
      <c r="E38" s="18" t="s">
        <v>20</v>
      </c>
      <c r="F38" s="281">
        <v>605</v>
      </c>
      <c r="G38" s="39"/>
      <c r="H38" s="45"/>
    </row>
    <row r="39" s="2" customFormat="1" ht="16.8" customHeight="1">
      <c r="A39" s="39"/>
      <c r="B39" s="45"/>
      <c r="C39" s="282" t="s">
        <v>906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280" t="s">
        <v>335</v>
      </c>
      <c r="D40" s="280" t="s">
        <v>336</v>
      </c>
      <c r="E40" s="18" t="s">
        <v>235</v>
      </c>
      <c r="F40" s="281">
        <v>605</v>
      </c>
      <c r="G40" s="39"/>
      <c r="H40" s="45"/>
    </row>
    <row r="41" s="2" customFormat="1" ht="16.8" customHeight="1">
      <c r="A41" s="39"/>
      <c r="B41" s="45"/>
      <c r="C41" s="280" t="s">
        <v>285</v>
      </c>
      <c r="D41" s="280" t="s">
        <v>286</v>
      </c>
      <c r="E41" s="18" t="s">
        <v>235</v>
      </c>
      <c r="F41" s="281">
        <v>4830</v>
      </c>
      <c r="G41" s="39"/>
      <c r="H41" s="45"/>
    </row>
    <row r="42" s="2" customFormat="1">
      <c r="A42" s="39"/>
      <c r="B42" s="45"/>
      <c r="C42" s="280" t="s">
        <v>309</v>
      </c>
      <c r="D42" s="280" t="s">
        <v>310</v>
      </c>
      <c r="E42" s="18" t="s">
        <v>235</v>
      </c>
      <c r="F42" s="281">
        <v>4830</v>
      </c>
      <c r="G42" s="39"/>
      <c r="H42" s="45"/>
    </row>
    <row r="43" s="2" customFormat="1" ht="16.8" customHeight="1">
      <c r="A43" s="39"/>
      <c r="B43" s="45"/>
      <c r="C43" s="280" t="s">
        <v>321</v>
      </c>
      <c r="D43" s="280" t="s">
        <v>322</v>
      </c>
      <c r="E43" s="18" t="s">
        <v>235</v>
      </c>
      <c r="F43" s="281">
        <v>605</v>
      </c>
      <c r="G43" s="39"/>
      <c r="H43" s="45"/>
    </row>
    <row r="44" s="2" customFormat="1" ht="16.8" customHeight="1">
      <c r="A44" s="39"/>
      <c r="B44" s="45"/>
      <c r="C44" s="280" t="s">
        <v>355</v>
      </c>
      <c r="D44" s="280" t="s">
        <v>356</v>
      </c>
      <c r="E44" s="18" t="s">
        <v>235</v>
      </c>
      <c r="F44" s="281">
        <v>605</v>
      </c>
      <c r="G44" s="39"/>
      <c r="H44" s="45"/>
    </row>
    <row r="45" s="2" customFormat="1" ht="16.8" customHeight="1">
      <c r="A45" s="39"/>
      <c r="B45" s="45"/>
      <c r="C45" s="280" t="s">
        <v>316</v>
      </c>
      <c r="D45" s="280" t="s">
        <v>317</v>
      </c>
      <c r="E45" s="18" t="s">
        <v>273</v>
      </c>
      <c r="F45" s="281">
        <v>81.144000000000005</v>
      </c>
      <c r="G45" s="39"/>
      <c r="H45" s="45"/>
    </row>
    <row r="46" s="2" customFormat="1" ht="16.8" customHeight="1">
      <c r="A46" s="39"/>
      <c r="B46" s="45"/>
      <c r="C46" s="276" t="s">
        <v>116</v>
      </c>
      <c r="D46" s="277" t="s">
        <v>20</v>
      </c>
      <c r="E46" s="278" t="s">
        <v>20</v>
      </c>
      <c r="F46" s="279">
        <v>4225</v>
      </c>
      <c r="G46" s="39"/>
      <c r="H46" s="45"/>
    </row>
    <row r="47" s="2" customFormat="1" ht="16.8" customHeight="1">
      <c r="A47" s="39"/>
      <c r="B47" s="45"/>
      <c r="C47" s="280" t="s">
        <v>116</v>
      </c>
      <c r="D47" s="280" t="s">
        <v>332</v>
      </c>
      <c r="E47" s="18" t="s">
        <v>20</v>
      </c>
      <c r="F47" s="281">
        <v>4225</v>
      </c>
      <c r="G47" s="39"/>
      <c r="H47" s="45"/>
    </row>
    <row r="48" s="2" customFormat="1" ht="16.8" customHeight="1">
      <c r="A48" s="39"/>
      <c r="B48" s="45"/>
      <c r="C48" s="282" t="s">
        <v>906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280" t="s">
        <v>327</v>
      </c>
      <c r="D49" s="280" t="s">
        <v>328</v>
      </c>
      <c r="E49" s="18" t="s">
        <v>235</v>
      </c>
      <c r="F49" s="281">
        <v>11777</v>
      </c>
      <c r="G49" s="39"/>
      <c r="H49" s="45"/>
    </row>
    <row r="50" s="2" customFormat="1" ht="16.8" customHeight="1">
      <c r="A50" s="39"/>
      <c r="B50" s="45"/>
      <c r="C50" s="280" t="s">
        <v>285</v>
      </c>
      <c r="D50" s="280" t="s">
        <v>286</v>
      </c>
      <c r="E50" s="18" t="s">
        <v>235</v>
      </c>
      <c r="F50" s="281">
        <v>4830</v>
      </c>
      <c r="G50" s="39"/>
      <c r="H50" s="45"/>
    </row>
    <row r="51" s="2" customFormat="1">
      <c r="A51" s="39"/>
      <c r="B51" s="45"/>
      <c r="C51" s="280" t="s">
        <v>309</v>
      </c>
      <c r="D51" s="280" t="s">
        <v>310</v>
      </c>
      <c r="E51" s="18" t="s">
        <v>235</v>
      </c>
      <c r="F51" s="281">
        <v>4830</v>
      </c>
      <c r="G51" s="39"/>
      <c r="H51" s="45"/>
    </row>
    <row r="52" s="2" customFormat="1" ht="16.8" customHeight="1">
      <c r="A52" s="39"/>
      <c r="B52" s="45"/>
      <c r="C52" s="280" t="s">
        <v>342</v>
      </c>
      <c r="D52" s="280" t="s">
        <v>343</v>
      </c>
      <c r="E52" s="18" t="s">
        <v>235</v>
      </c>
      <c r="F52" s="281">
        <v>4225</v>
      </c>
      <c r="G52" s="39"/>
      <c r="H52" s="45"/>
    </row>
    <row r="53" s="2" customFormat="1" ht="16.8" customHeight="1">
      <c r="A53" s="39"/>
      <c r="B53" s="45"/>
      <c r="C53" s="280" t="s">
        <v>361</v>
      </c>
      <c r="D53" s="280" t="s">
        <v>362</v>
      </c>
      <c r="E53" s="18" t="s">
        <v>235</v>
      </c>
      <c r="F53" s="281">
        <v>4225</v>
      </c>
      <c r="G53" s="39"/>
      <c r="H53" s="45"/>
    </row>
    <row r="54" s="2" customFormat="1">
      <c r="A54" s="39"/>
      <c r="B54" s="45"/>
      <c r="C54" s="280" t="s">
        <v>367</v>
      </c>
      <c r="D54" s="280" t="s">
        <v>368</v>
      </c>
      <c r="E54" s="18" t="s">
        <v>235</v>
      </c>
      <c r="F54" s="281">
        <v>4225</v>
      </c>
      <c r="G54" s="39"/>
      <c r="H54" s="45"/>
    </row>
    <row r="55" s="2" customFormat="1" ht="16.8" customHeight="1">
      <c r="A55" s="39"/>
      <c r="B55" s="45"/>
      <c r="C55" s="280" t="s">
        <v>316</v>
      </c>
      <c r="D55" s="280" t="s">
        <v>317</v>
      </c>
      <c r="E55" s="18" t="s">
        <v>273</v>
      </c>
      <c r="F55" s="281">
        <v>81.144000000000005</v>
      </c>
      <c r="G55" s="39"/>
      <c r="H55" s="45"/>
    </row>
    <row r="56" s="2" customFormat="1" ht="16.8" customHeight="1">
      <c r="A56" s="39"/>
      <c r="B56" s="45"/>
      <c r="C56" s="276" t="s">
        <v>420</v>
      </c>
      <c r="D56" s="277" t="s">
        <v>20</v>
      </c>
      <c r="E56" s="278" t="s">
        <v>20</v>
      </c>
      <c r="F56" s="279">
        <v>3275</v>
      </c>
      <c r="G56" s="39"/>
      <c r="H56" s="45"/>
    </row>
    <row r="57" s="2" customFormat="1" ht="16.8" customHeight="1">
      <c r="A57" s="39"/>
      <c r="B57" s="45"/>
      <c r="C57" s="280" t="s">
        <v>420</v>
      </c>
      <c r="D57" s="280" t="s">
        <v>908</v>
      </c>
      <c r="E57" s="18" t="s">
        <v>20</v>
      </c>
      <c r="F57" s="281">
        <v>3275</v>
      </c>
      <c r="G57" s="39"/>
      <c r="H57" s="45"/>
    </row>
    <row r="58" s="2" customFormat="1" ht="26.4" customHeight="1">
      <c r="A58" s="39"/>
      <c r="B58" s="45"/>
      <c r="C58" s="275" t="s">
        <v>909</v>
      </c>
      <c r="D58" s="275" t="s">
        <v>85</v>
      </c>
      <c r="E58" s="39"/>
      <c r="F58" s="39"/>
      <c r="G58" s="39"/>
      <c r="H58" s="45"/>
    </row>
    <row r="59" s="2" customFormat="1" ht="16.8" customHeight="1">
      <c r="A59" s="39"/>
      <c r="B59" s="45"/>
      <c r="C59" s="276" t="s">
        <v>418</v>
      </c>
      <c r="D59" s="277" t="s">
        <v>20</v>
      </c>
      <c r="E59" s="278" t="s">
        <v>20</v>
      </c>
      <c r="F59" s="279">
        <v>3162</v>
      </c>
      <c r="G59" s="39"/>
      <c r="H59" s="45"/>
    </row>
    <row r="60" s="2" customFormat="1" ht="16.8" customHeight="1">
      <c r="A60" s="39"/>
      <c r="B60" s="45"/>
      <c r="C60" s="280" t="s">
        <v>418</v>
      </c>
      <c r="D60" s="280" t="s">
        <v>489</v>
      </c>
      <c r="E60" s="18" t="s">
        <v>20</v>
      </c>
      <c r="F60" s="281">
        <v>3162</v>
      </c>
      <c r="G60" s="39"/>
      <c r="H60" s="45"/>
    </row>
    <row r="61" s="2" customFormat="1" ht="16.8" customHeight="1">
      <c r="A61" s="39"/>
      <c r="B61" s="45"/>
      <c r="C61" s="282" t="s">
        <v>906</v>
      </c>
      <c r="D61" s="39"/>
      <c r="E61" s="39"/>
      <c r="F61" s="39"/>
      <c r="G61" s="39"/>
      <c r="H61" s="45"/>
    </row>
    <row r="62" s="2" customFormat="1" ht="16.8" customHeight="1">
      <c r="A62" s="39"/>
      <c r="B62" s="45"/>
      <c r="C62" s="280" t="s">
        <v>484</v>
      </c>
      <c r="D62" s="280" t="s">
        <v>485</v>
      </c>
      <c r="E62" s="18" t="s">
        <v>235</v>
      </c>
      <c r="F62" s="281">
        <v>3162</v>
      </c>
      <c r="G62" s="39"/>
      <c r="H62" s="45"/>
    </row>
    <row r="63" s="2" customFormat="1">
      <c r="A63" s="39"/>
      <c r="B63" s="45"/>
      <c r="C63" s="280" t="s">
        <v>424</v>
      </c>
      <c r="D63" s="280" t="s">
        <v>425</v>
      </c>
      <c r="E63" s="18" t="s">
        <v>235</v>
      </c>
      <c r="F63" s="281">
        <v>3162</v>
      </c>
      <c r="G63" s="39"/>
      <c r="H63" s="45"/>
    </row>
    <row r="64" s="2" customFormat="1" ht="16.8" customHeight="1">
      <c r="A64" s="39"/>
      <c r="B64" s="45"/>
      <c r="C64" s="280" t="s">
        <v>285</v>
      </c>
      <c r="D64" s="280" t="s">
        <v>286</v>
      </c>
      <c r="E64" s="18" t="s">
        <v>235</v>
      </c>
      <c r="F64" s="281">
        <v>3162</v>
      </c>
      <c r="G64" s="39"/>
      <c r="H64" s="45"/>
    </row>
    <row r="65" s="2" customFormat="1" ht="16.8" customHeight="1">
      <c r="A65" s="39"/>
      <c r="B65" s="45"/>
      <c r="C65" s="276" t="s">
        <v>114</v>
      </c>
      <c r="D65" s="277" t="s">
        <v>20</v>
      </c>
      <c r="E65" s="278" t="s">
        <v>20</v>
      </c>
      <c r="F65" s="279">
        <v>605</v>
      </c>
      <c r="G65" s="39"/>
      <c r="H65" s="45"/>
    </row>
    <row r="66" s="2" customFormat="1" ht="16.8" customHeight="1">
      <c r="A66" s="39"/>
      <c r="B66" s="45"/>
      <c r="C66" s="276" t="s">
        <v>116</v>
      </c>
      <c r="D66" s="277" t="s">
        <v>20</v>
      </c>
      <c r="E66" s="278" t="s">
        <v>20</v>
      </c>
      <c r="F66" s="279">
        <v>4225</v>
      </c>
      <c r="G66" s="39"/>
      <c r="H66" s="45"/>
    </row>
    <row r="67" s="2" customFormat="1" ht="16.8" customHeight="1">
      <c r="A67" s="39"/>
      <c r="B67" s="45"/>
      <c r="C67" s="276" t="s">
        <v>420</v>
      </c>
      <c r="D67" s="277" t="s">
        <v>20</v>
      </c>
      <c r="E67" s="278" t="s">
        <v>20</v>
      </c>
      <c r="F67" s="279">
        <v>1747</v>
      </c>
      <c r="G67" s="39"/>
      <c r="H67" s="45"/>
    </row>
    <row r="68" s="2" customFormat="1" ht="16.8" customHeight="1">
      <c r="A68" s="39"/>
      <c r="B68" s="45"/>
      <c r="C68" s="280" t="s">
        <v>420</v>
      </c>
      <c r="D68" s="280" t="s">
        <v>439</v>
      </c>
      <c r="E68" s="18" t="s">
        <v>20</v>
      </c>
      <c r="F68" s="281">
        <v>1747</v>
      </c>
      <c r="G68" s="39"/>
      <c r="H68" s="45"/>
    </row>
    <row r="69" s="2" customFormat="1" ht="16.8" customHeight="1">
      <c r="A69" s="39"/>
      <c r="B69" s="45"/>
      <c r="C69" s="282" t="s">
        <v>906</v>
      </c>
      <c r="D69" s="39"/>
      <c r="E69" s="39"/>
      <c r="F69" s="39"/>
      <c r="G69" s="39"/>
      <c r="H69" s="45"/>
    </row>
    <row r="70" s="2" customFormat="1">
      <c r="A70" s="39"/>
      <c r="B70" s="45"/>
      <c r="C70" s="280" t="s">
        <v>434</v>
      </c>
      <c r="D70" s="280" t="s">
        <v>435</v>
      </c>
      <c r="E70" s="18" t="s">
        <v>235</v>
      </c>
      <c r="F70" s="281">
        <v>1747</v>
      </c>
      <c r="G70" s="39"/>
      <c r="H70" s="45"/>
    </row>
    <row r="71" s="2" customFormat="1" ht="16.8" customHeight="1">
      <c r="A71" s="39"/>
      <c r="B71" s="45"/>
      <c r="C71" s="280" t="s">
        <v>444</v>
      </c>
      <c r="D71" s="280" t="s">
        <v>445</v>
      </c>
      <c r="E71" s="18" t="s">
        <v>235</v>
      </c>
      <c r="F71" s="281">
        <v>1747</v>
      </c>
      <c r="G71" s="39"/>
      <c r="H71" s="45"/>
    </row>
    <row r="72" s="2" customFormat="1">
      <c r="A72" s="39"/>
      <c r="B72" s="45"/>
      <c r="C72" s="280" t="s">
        <v>453</v>
      </c>
      <c r="D72" s="280" t="s">
        <v>454</v>
      </c>
      <c r="E72" s="18" t="s">
        <v>235</v>
      </c>
      <c r="F72" s="281">
        <v>1747</v>
      </c>
      <c r="G72" s="39"/>
      <c r="H72" s="45"/>
    </row>
    <row r="73" s="2" customFormat="1" ht="16.8" customHeight="1">
      <c r="A73" s="39"/>
      <c r="B73" s="45"/>
      <c r="C73" s="280" t="s">
        <v>458</v>
      </c>
      <c r="D73" s="280" t="s">
        <v>459</v>
      </c>
      <c r="E73" s="18" t="s">
        <v>243</v>
      </c>
      <c r="F73" s="281">
        <v>8.7349999999999994</v>
      </c>
      <c r="G73" s="39"/>
      <c r="H73" s="45"/>
    </row>
    <row r="74" s="2" customFormat="1" ht="16.8" customHeight="1">
      <c r="A74" s="39"/>
      <c r="B74" s="45"/>
      <c r="C74" s="280" t="s">
        <v>464</v>
      </c>
      <c r="D74" s="280" t="s">
        <v>465</v>
      </c>
      <c r="E74" s="18" t="s">
        <v>243</v>
      </c>
      <c r="F74" s="281">
        <v>8.7349999999999994</v>
      </c>
      <c r="G74" s="39"/>
      <c r="H74" s="45"/>
    </row>
    <row r="75" s="2" customFormat="1" ht="16.8" customHeight="1">
      <c r="A75" s="39"/>
      <c r="B75" s="45"/>
      <c r="C75" s="280" t="s">
        <v>469</v>
      </c>
      <c r="D75" s="280" t="s">
        <v>470</v>
      </c>
      <c r="E75" s="18" t="s">
        <v>243</v>
      </c>
      <c r="F75" s="281">
        <v>43.674999999999997</v>
      </c>
      <c r="G75" s="39"/>
      <c r="H75" s="45"/>
    </row>
    <row r="76" s="2" customFormat="1" ht="16.8" customHeight="1">
      <c r="A76" s="39"/>
      <c r="B76" s="45"/>
      <c r="C76" s="280" t="s">
        <v>429</v>
      </c>
      <c r="D76" s="280" t="s">
        <v>430</v>
      </c>
      <c r="E76" s="18" t="s">
        <v>431</v>
      </c>
      <c r="F76" s="281">
        <v>52.409999999999997</v>
      </c>
      <c r="G76" s="39"/>
      <c r="H76" s="45"/>
    </row>
    <row r="77" s="2" customFormat="1" ht="16.8" customHeight="1">
      <c r="A77" s="39"/>
      <c r="B77" s="45"/>
      <c r="C77" s="280" t="s">
        <v>440</v>
      </c>
      <c r="D77" s="280" t="s">
        <v>441</v>
      </c>
      <c r="E77" s="18" t="s">
        <v>273</v>
      </c>
      <c r="F77" s="281">
        <v>484.79300000000001</v>
      </c>
      <c r="G77" s="39"/>
      <c r="H77" s="45"/>
    </row>
    <row r="78" s="2" customFormat="1" ht="26.4" customHeight="1">
      <c r="A78" s="39"/>
      <c r="B78" s="45"/>
      <c r="C78" s="275" t="s">
        <v>910</v>
      </c>
      <c r="D78" s="275" t="s">
        <v>88</v>
      </c>
      <c r="E78" s="39"/>
      <c r="F78" s="39"/>
      <c r="G78" s="39"/>
      <c r="H78" s="45"/>
    </row>
    <row r="79" s="2" customFormat="1" ht="16.8" customHeight="1">
      <c r="A79" s="39"/>
      <c r="B79" s="45"/>
      <c r="C79" s="276" t="s">
        <v>418</v>
      </c>
      <c r="D79" s="277" t="s">
        <v>20</v>
      </c>
      <c r="E79" s="278" t="s">
        <v>20</v>
      </c>
      <c r="F79" s="279">
        <v>2536</v>
      </c>
      <c r="G79" s="39"/>
      <c r="H79" s="45"/>
    </row>
    <row r="80" s="2" customFormat="1" ht="16.8" customHeight="1">
      <c r="A80" s="39"/>
      <c r="B80" s="45"/>
      <c r="C80" s="280" t="s">
        <v>418</v>
      </c>
      <c r="D80" s="280" t="s">
        <v>527</v>
      </c>
      <c r="E80" s="18" t="s">
        <v>20</v>
      </c>
      <c r="F80" s="281">
        <v>2536</v>
      </c>
      <c r="G80" s="39"/>
      <c r="H80" s="45"/>
    </row>
    <row r="81" s="2" customFormat="1" ht="16.8" customHeight="1">
      <c r="A81" s="39"/>
      <c r="B81" s="45"/>
      <c r="C81" s="282" t="s">
        <v>906</v>
      </c>
      <c r="D81" s="39"/>
      <c r="E81" s="39"/>
      <c r="F81" s="39"/>
      <c r="G81" s="39"/>
      <c r="H81" s="45"/>
    </row>
    <row r="82" s="2" customFormat="1" ht="16.8" customHeight="1">
      <c r="A82" s="39"/>
      <c r="B82" s="45"/>
      <c r="C82" s="280" t="s">
        <v>484</v>
      </c>
      <c r="D82" s="280" t="s">
        <v>485</v>
      </c>
      <c r="E82" s="18" t="s">
        <v>235</v>
      </c>
      <c r="F82" s="281">
        <v>2536</v>
      </c>
      <c r="G82" s="39"/>
      <c r="H82" s="45"/>
    </row>
    <row r="83" s="2" customFormat="1">
      <c r="A83" s="39"/>
      <c r="B83" s="45"/>
      <c r="C83" s="280" t="s">
        <v>424</v>
      </c>
      <c r="D83" s="280" t="s">
        <v>425</v>
      </c>
      <c r="E83" s="18" t="s">
        <v>235</v>
      </c>
      <c r="F83" s="281">
        <v>2536</v>
      </c>
      <c r="G83" s="39"/>
      <c r="H83" s="45"/>
    </row>
    <row r="84" s="2" customFormat="1" ht="16.8" customHeight="1">
      <c r="A84" s="39"/>
      <c r="B84" s="45"/>
      <c r="C84" s="280" t="s">
        <v>285</v>
      </c>
      <c r="D84" s="280" t="s">
        <v>286</v>
      </c>
      <c r="E84" s="18" t="s">
        <v>235</v>
      </c>
      <c r="F84" s="281">
        <v>2536</v>
      </c>
      <c r="G84" s="39"/>
      <c r="H84" s="45"/>
    </row>
    <row r="85" s="2" customFormat="1" ht="16.8" customHeight="1">
      <c r="A85" s="39"/>
      <c r="B85" s="45"/>
      <c r="C85" s="276" t="s">
        <v>114</v>
      </c>
      <c r="D85" s="277" t="s">
        <v>20</v>
      </c>
      <c r="E85" s="278" t="s">
        <v>20</v>
      </c>
      <c r="F85" s="279">
        <v>605</v>
      </c>
      <c r="G85" s="39"/>
      <c r="H85" s="45"/>
    </row>
    <row r="86" s="2" customFormat="1" ht="16.8" customHeight="1">
      <c r="A86" s="39"/>
      <c r="B86" s="45"/>
      <c r="C86" s="276" t="s">
        <v>116</v>
      </c>
      <c r="D86" s="277" t="s">
        <v>20</v>
      </c>
      <c r="E86" s="278" t="s">
        <v>20</v>
      </c>
      <c r="F86" s="279">
        <v>4225</v>
      </c>
      <c r="G86" s="39"/>
      <c r="H86" s="45"/>
    </row>
    <row r="87" s="2" customFormat="1" ht="16.8" customHeight="1">
      <c r="A87" s="39"/>
      <c r="B87" s="45"/>
      <c r="C87" s="276" t="s">
        <v>420</v>
      </c>
      <c r="D87" s="277" t="s">
        <v>20</v>
      </c>
      <c r="E87" s="278" t="s">
        <v>20</v>
      </c>
      <c r="F87" s="279">
        <v>1528</v>
      </c>
      <c r="G87" s="39"/>
      <c r="H87" s="45"/>
    </row>
    <row r="88" s="2" customFormat="1" ht="16.8" customHeight="1">
      <c r="A88" s="39"/>
      <c r="B88" s="45"/>
      <c r="C88" s="280" t="s">
        <v>420</v>
      </c>
      <c r="D88" s="280" t="s">
        <v>514</v>
      </c>
      <c r="E88" s="18" t="s">
        <v>20</v>
      </c>
      <c r="F88" s="281">
        <v>1528</v>
      </c>
      <c r="G88" s="39"/>
      <c r="H88" s="45"/>
    </row>
    <row r="89" s="2" customFormat="1" ht="16.8" customHeight="1">
      <c r="A89" s="39"/>
      <c r="B89" s="45"/>
      <c r="C89" s="282" t="s">
        <v>906</v>
      </c>
      <c r="D89" s="39"/>
      <c r="E89" s="39"/>
      <c r="F89" s="39"/>
      <c r="G89" s="39"/>
      <c r="H89" s="45"/>
    </row>
    <row r="90" s="2" customFormat="1">
      <c r="A90" s="39"/>
      <c r="B90" s="45"/>
      <c r="C90" s="280" t="s">
        <v>434</v>
      </c>
      <c r="D90" s="280" t="s">
        <v>435</v>
      </c>
      <c r="E90" s="18" t="s">
        <v>235</v>
      </c>
      <c r="F90" s="281">
        <v>1528</v>
      </c>
      <c r="G90" s="39"/>
      <c r="H90" s="45"/>
    </row>
    <row r="91" s="2" customFormat="1" ht="16.8" customHeight="1">
      <c r="A91" s="39"/>
      <c r="B91" s="45"/>
      <c r="C91" s="280" t="s">
        <v>444</v>
      </c>
      <c r="D91" s="280" t="s">
        <v>445</v>
      </c>
      <c r="E91" s="18" t="s">
        <v>235</v>
      </c>
      <c r="F91" s="281">
        <v>1528</v>
      </c>
      <c r="G91" s="39"/>
      <c r="H91" s="45"/>
    </row>
    <row r="92" s="2" customFormat="1">
      <c r="A92" s="39"/>
      <c r="B92" s="45"/>
      <c r="C92" s="280" t="s">
        <v>453</v>
      </c>
      <c r="D92" s="280" t="s">
        <v>454</v>
      </c>
      <c r="E92" s="18" t="s">
        <v>235</v>
      </c>
      <c r="F92" s="281">
        <v>1528</v>
      </c>
      <c r="G92" s="39"/>
      <c r="H92" s="45"/>
    </row>
    <row r="93" s="2" customFormat="1" ht="16.8" customHeight="1">
      <c r="A93" s="39"/>
      <c r="B93" s="45"/>
      <c r="C93" s="280" t="s">
        <v>458</v>
      </c>
      <c r="D93" s="280" t="s">
        <v>459</v>
      </c>
      <c r="E93" s="18" t="s">
        <v>243</v>
      </c>
      <c r="F93" s="281">
        <v>7.6399999999999997</v>
      </c>
      <c r="G93" s="39"/>
      <c r="H93" s="45"/>
    </row>
    <row r="94" s="2" customFormat="1" ht="16.8" customHeight="1">
      <c r="A94" s="39"/>
      <c r="B94" s="45"/>
      <c r="C94" s="280" t="s">
        <v>464</v>
      </c>
      <c r="D94" s="280" t="s">
        <v>465</v>
      </c>
      <c r="E94" s="18" t="s">
        <v>243</v>
      </c>
      <c r="F94" s="281">
        <v>7.6399999999999997</v>
      </c>
      <c r="G94" s="39"/>
      <c r="H94" s="45"/>
    </row>
    <row r="95" s="2" customFormat="1" ht="16.8" customHeight="1">
      <c r="A95" s="39"/>
      <c r="B95" s="45"/>
      <c r="C95" s="280" t="s">
        <v>469</v>
      </c>
      <c r="D95" s="280" t="s">
        <v>470</v>
      </c>
      <c r="E95" s="18" t="s">
        <v>243</v>
      </c>
      <c r="F95" s="281">
        <v>38.200000000000003</v>
      </c>
      <c r="G95" s="39"/>
      <c r="H95" s="45"/>
    </row>
    <row r="96" s="2" customFormat="1" ht="16.8" customHeight="1">
      <c r="A96" s="39"/>
      <c r="B96" s="45"/>
      <c r="C96" s="280" t="s">
        <v>429</v>
      </c>
      <c r="D96" s="280" t="s">
        <v>430</v>
      </c>
      <c r="E96" s="18" t="s">
        <v>431</v>
      </c>
      <c r="F96" s="281">
        <v>45.840000000000003</v>
      </c>
      <c r="G96" s="39"/>
      <c r="H96" s="45"/>
    </row>
    <row r="97" s="2" customFormat="1" ht="16.8" customHeight="1">
      <c r="A97" s="39"/>
      <c r="B97" s="45"/>
      <c r="C97" s="280" t="s">
        <v>440</v>
      </c>
      <c r="D97" s="280" t="s">
        <v>441</v>
      </c>
      <c r="E97" s="18" t="s">
        <v>273</v>
      </c>
      <c r="F97" s="281">
        <v>424.01999999999998</v>
      </c>
      <c r="G97" s="39"/>
      <c r="H97" s="45"/>
    </row>
    <row r="98" s="2" customFormat="1" ht="26.4" customHeight="1">
      <c r="A98" s="39"/>
      <c r="B98" s="45"/>
      <c r="C98" s="275" t="s">
        <v>911</v>
      </c>
      <c r="D98" s="275" t="s">
        <v>91</v>
      </c>
      <c r="E98" s="39"/>
      <c r="F98" s="39"/>
      <c r="G98" s="39"/>
      <c r="H98" s="45"/>
    </row>
    <row r="99" s="2" customFormat="1" ht="16.8" customHeight="1">
      <c r="A99" s="39"/>
      <c r="B99" s="45"/>
      <c r="C99" s="276" t="s">
        <v>112</v>
      </c>
      <c r="D99" s="277" t="s">
        <v>20</v>
      </c>
      <c r="E99" s="278" t="s">
        <v>20</v>
      </c>
      <c r="F99" s="279">
        <v>236.946</v>
      </c>
      <c r="G99" s="39"/>
      <c r="H99" s="45"/>
    </row>
    <row r="100" s="2" customFormat="1" ht="16.8" customHeight="1">
      <c r="A100" s="39"/>
      <c r="B100" s="45"/>
      <c r="C100" s="280" t="s">
        <v>112</v>
      </c>
      <c r="D100" s="280" t="s">
        <v>567</v>
      </c>
      <c r="E100" s="18" t="s">
        <v>20</v>
      </c>
      <c r="F100" s="281">
        <v>236.946</v>
      </c>
      <c r="G100" s="39"/>
      <c r="H100" s="45"/>
    </row>
    <row r="101" s="2" customFormat="1" ht="16.8" customHeight="1">
      <c r="A101" s="39"/>
      <c r="B101" s="45"/>
      <c r="C101" s="282" t="s">
        <v>906</v>
      </c>
      <c r="D101" s="39"/>
      <c r="E101" s="39"/>
      <c r="F101" s="39"/>
      <c r="G101" s="39"/>
      <c r="H101" s="45"/>
    </row>
    <row r="102" s="2" customFormat="1">
      <c r="A102" s="39"/>
      <c r="B102" s="45"/>
      <c r="C102" s="280" t="s">
        <v>250</v>
      </c>
      <c r="D102" s="280" t="s">
        <v>251</v>
      </c>
      <c r="E102" s="18" t="s">
        <v>243</v>
      </c>
      <c r="F102" s="281">
        <v>236.946</v>
      </c>
      <c r="G102" s="39"/>
      <c r="H102" s="45"/>
    </row>
    <row r="103" s="2" customFormat="1">
      <c r="A103" s="39"/>
      <c r="B103" s="45"/>
      <c r="C103" s="280" t="s">
        <v>257</v>
      </c>
      <c r="D103" s="280" t="s">
        <v>258</v>
      </c>
      <c r="E103" s="18" t="s">
        <v>243</v>
      </c>
      <c r="F103" s="281">
        <v>4738.9200000000001</v>
      </c>
      <c r="G103" s="39"/>
      <c r="H103" s="45"/>
    </row>
    <row r="104" s="2" customFormat="1" ht="16.8" customHeight="1">
      <c r="A104" s="39"/>
      <c r="B104" s="45"/>
      <c r="C104" s="280" t="s">
        <v>271</v>
      </c>
      <c r="D104" s="280" t="s">
        <v>272</v>
      </c>
      <c r="E104" s="18" t="s">
        <v>273</v>
      </c>
      <c r="F104" s="281">
        <v>438.35000000000002</v>
      </c>
      <c r="G104" s="39"/>
      <c r="H104" s="45"/>
    </row>
    <row r="105" s="2" customFormat="1" ht="16.8" customHeight="1">
      <c r="A105" s="39"/>
      <c r="B105" s="45"/>
      <c r="C105" s="280" t="s">
        <v>279</v>
      </c>
      <c r="D105" s="280" t="s">
        <v>280</v>
      </c>
      <c r="E105" s="18" t="s">
        <v>243</v>
      </c>
      <c r="F105" s="281">
        <v>236.946</v>
      </c>
      <c r="G105" s="39"/>
      <c r="H105" s="45"/>
    </row>
    <row r="106" s="2" customFormat="1" ht="16.8" customHeight="1">
      <c r="A106" s="39"/>
      <c r="B106" s="45"/>
      <c r="C106" s="276" t="s">
        <v>533</v>
      </c>
      <c r="D106" s="277" t="s">
        <v>20</v>
      </c>
      <c r="E106" s="278" t="s">
        <v>20</v>
      </c>
      <c r="F106" s="279">
        <v>45.5</v>
      </c>
      <c r="G106" s="39"/>
      <c r="H106" s="45"/>
    </row>
    <row r="107" s="2" customFormat="1" ht="16.8" customHeight="1">
      <c r="A107" s="39"/>
      <c r="B107" s="45"/>
      <c r="C107" s="280" t="s">
        <v>533</v>
      </c>
      <c r="D107" s="280" t="s">
        <v>547</v>
      </c>
      <c r="E107" s="18" t="s">
        <v>20</v>
      </c>
      <c r="F107" s="281">
        <v>45.5</v>
      </c>
      <c r="G107" s="39"/>
      <c r="H107" s="45"/>
    </row>
    <row r="108" s="2" customFormat="1" ht="16.8" customHeight="1">
      <c r="A108" s="39"/>
      <c r="B108" s="45"/>
      <c r="C108" s="282" t="s">
        <v>906</v>
      </c>
      <c r="D108" s="39"/>
      <c r="E108" s="39"/>
      <c r="F108" s="39"/>
      <c r="G108" s="39"/>
      <c r="H108" s="45"/>
    </row>
    <row r="109" s="2" customFormat="1">
      <c r="A109" s="39"/>
      <c r="B109" s="45"/>
      <c r="C109" s="280" t="s">
        <v>542</v>
      </c>
      <c r="D109" s="280" t="s">
        <v>543</v>
      </c>
      <c r="E109" s="18" t="s">
        <v>243</v>
      </c>
      <c r="F109" s="281">
        <v>45.5</v>
      </c>
      <c r="G109" s="39"/>
      <c r="H109" s="45"/>
    </row>
    <row r="110" s="2" customFormat="1">
      <c r="A110" s="39"/>
      <c r="B110" s="45"/>
      <c r="C110" s="280" t="s">
        <v>250</v>
      </c>
      <c r="D110" s="280" t="s">
        <v>251</v>
      </c>
      <c r="E110" s="18" t="s">
        <v>243</v>
      </c>
      <c r="F110" s="281">
        <v>236.946</v>
      </c>
      <c r="G110" s="39"/>
      <c r="H110" s="45"/>
    </row>
    <row r="111" s="2" customFormat="1" ht="16.8" customHeight="1">
      <c r="A111" s="39"/>
      <c r="B111" s="45"/>
      <c r="C111" s="276" t="s">
        <v>535</v>
      </c>
      <c r="D111" s="277" t="s">
        <v>20</v>
      </c>
      <c r="E111" s="278" t="s">
        <v>20</v>
      </c>
      <c r="F111" s="279">
        <v>268.80000000000001</v>
      </c>
      <c r="G111" s="39"/>
      <c r="H111" s="45"/>
    </row>
    <row r="112" s="2" customFormat="1" ht="16.8" customHeight="1">
      <c r="A112" s="39"/>
      <c r="B112" s="45"/>
      <c r="C112" s="280" t="s">
        <v>20</v>
      </c>
      <c r="D112" s="280" t="s">
        <v>553</v>
      </c>
      <c r="E112" s="18" t="s">
        <v>20</v>
      </c>
      <c r="F112" s="281">
        <v>268.80000000000001</v>
      </c>
      <c r="G112" s="39"/>
      <c r="H112" s="45"/>
    </row>
    <row r="113" s="2" customFormat="1" ht="16.8" customHeight="1">
      <c r="A113" s="39"/>
      <c r="B113" s="45"/>
      <c r="C113" s="280" t="s">
        <v>535</v>
      </c>
      <c r="D113" s="280" t="s">
        <v>249</v>
      </c>
      <c r="E113" s="18" t="s">
        <v>20</v>
      </c>
      <c r="F113" s="281">
        <v>268.80000000000001</v>
      </c>
      <c r="G113" s="39"/>
      <c r="H113" s="45"/>
    </row>
    <row r="114" s="2" customFormat="1" ht="16.8" customHeight="1">
      <c r="A114" s="39"/>
      <c r="B114" s="45"/>
      <c r="C114" s="282" t="s">
        <v>906</v>
      </c>
      <c r="D114" s="39"/>
      <c r="E114" s="39"/>
      <c r="F114" s="39"/>
      <c r="G114" s="39"/>
      <c r="H114" s="45"/>
    </row>
    <row r="115" s="2" customFormat="1">
      <c r="A115" s="39"/>
      <c r="B115" s="45"/>
      <c r="C115" s="280" t="s">
        <v>548</v>
      </c>
      <c r="D115" s="280" t="s">
        <v>549</v>
      </c>
      <c r="E115" s="18" t="s">
        <v>243</v>
      </c>
      <c r="F115" s="281">
        <v>268.80000000000001</v>
      </c>
      <c r="G115" s="39"/>
      <c r="H115" s="45"/>
    </row>
    <row r="116" s="2" customFormat="1">
      <c r="A116" s="39"/>
      <c r="B116" s="45"/>
      <c r="C116" s="280" t="s">
        <v>250</v>
      </c>
      <c r="D116" s="280" t="s">
        <v>251</v>
      </c>
      <c r="E116" s="18" t="s">
        <v>243</v>
      </c>
      <c r="F116" s="281">
        <v>236.946</v>
      </c>
      <c r="G116" s="39"/>
      <c r="H116" s="45"/>
    </row>
    <row r="117" s="2" customFormat="1" ht="16.8" customHeight="1">
      <c r="A117" s="39"/>
      <c r="B117" s="45"/>
      <c r="C117" s="276" t="s">
        <v>537</v>
      </c>
      <c r="D117" s="277" t="s">
        <v>20</v>
      </c>
      <c r="E117" s="278" t="s">
        <v>20</v>
      </c>
      <c r="F117" s="279">
        <v>77.353999999999999</v>
      </c>
      <c r="G117" s="39"/>
      <c r="H117" s="45"/>
    </row>
    <row r="118" s="2" customFormat="1" ht="16.8" customHeight="1">
      <c r="A118" s="39"/>
      <c r="B118" s="45"/>
      <c r="C118" s="280" t="s">
        <v>537</v>
      </c>
      <c r="D118" s="280" t="s">
        <v>576</v>
      </c>
      <c r="E118" s="18" t="s">
        <v>20</v>
      </c>
      <c r="F118" s="281">
        <v>77.353999999999999</v>
      </c>
      <c r="G118" s="39"/>
      <c r="H118" s="45"/>
    </row>
    <row r="119" s="2" customFormat="1" ht="16.8" customHeight="1">
      <c r="A119" s="39"/>
      <c r="B119" s="45"/>
      <c r="C119" s="282" t="s">
        <v>906</v>
      </c>
      <c r="D119" s="39"/>
      <c r="E119" s="39"/>
      <c r="F119" s="39"/>
      <c r="G119" s="39"/>
      <c r="H119" s="45"/>
    </row>
    <row r="120" s="2" customFormat="1" ht="16.8" customHeight="1">
      <c r="A120" s="39"/>
      <c r="B120" s="45"/>
      <c r="C120" s="280" t="s">
        <v>571</v>
      </c>
      <c r="D120" s="280" t="s">
        <v>572</v>
      </c>
      <c r="E120" s="18" t="s">
        <v>243</v>
      </c>
      <c r="F120" s="281">
        <v>77.353999999999999</v>
      </c>
      <c r="G120" s="39"/>
      <c r="H120" s="45"/>
    </row>
    <row r="121" s="2" customFormat="1">
      <c r="A121" s="39"/>
      <c r="B121" s="45"/>
      <c r="C121" s="280" t="s">
        <v>250</v>
      </c>
      <c r="D121" s="280" t="s">
        <v>251</v>
      </c>
      <c r="E121" s="18" t="s">
        <v>243</v>
      </c>
      <c r="F121" s="281">
        <v>236.946</v>
      </c>
      <c r="G121" s="39"/>
      <c r="H121" s="45"/>
    </row>
    <row r="122" s="2" customFormat="1" ht="26.4" customHeight="1">
      <c r="A122" s="39"/>
      <c r="B122" s="45"/>
      <c r="C122" s="275" t="s">
        <v>912</v>
      </c>
      <c r="D122" s="275" t="s">
        <v>94</v>
      </c>
      <c r="E122" s="39"/>
      <c r="F122" s="39"/>
      <c r="G122" s="39"/>
      <c r="H122" s="45"/>
    </row>
    <row r="123" s="2" customFormat="1" ht="16.8" customHeight="1">
      <c r="A123" s="39"/>
      <c r="B123" s="45"/>
      <c r="C123" s="276" t="s">
        <v>105</v>
      </c>
      <c r="D123" s="277" t="s">
        <v>20</v>
      </c>
      <c r="E123" s="278" t="s">
        <v>20</v>
      </c>
      <c r="F123" s="279">
        <v>310</v>
      </c>
      <c r="G123" s="39"/>
      <c r="H123" s="45"/>
    </row>
    <row r="124" s="2" customFormat="1" ht="16.8" customHeight="1">
      <c r="A124" s="39"/>
      <c r="B124" s="45"/>
      <c r="C124" s="280" t="s">
        <v>105</v>
      </c>
      <c r="D124" s="280" t="s">
        <v>704</v>
      </c>
      <c r="E124" s="18" t="s">
        <v>20</v>
      </c>
      <c r="F124" s="281">
        <v>310</v>
      </c>
      <c r="G124" s="39"/>
      <c r="H124" s="45"/>
    </row>
    <row r="125" s="2" customFormat="1" ht="16.8" customHeight="1">
      <c r="A125" s="39"/>
      <c r="B125" s="45"/>
      <c r="C125" s="282" t="s">
        <v>906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280" t="s">
        <v>348</v>
      </c>
      <c r="D126" s="280" t="s">
        <v>349</v>
      </c>
      <c r="E126" s="18" t="s">
        <v>235</v>
      </c>
      <c r="F126" s="281">
        <v>310</v>
      </c>
      <c r="G126" s="39"/>
      <c r="H126" s="45"/>
    </row>
    <row r="127" s="2" customFormat="1" ht="16.8" customHeight="1">
      <c r="A127" s="39"/>
      <c r="B127" s="45"/>
      <c r="C127" s="280" t="s">
        <v>327</v>
      </c>
      <c r="D127" s="280" t="s">
        <v>328</v>
      </c>
      <c r="E127" s="18" t="s">
        <v>235</v>
      </c>
      <c r="F127" s="281">
        <v>2826</v>
      </c>
      <c r="G127" s="39"/>
      <c r="H127" s="45"/>
    </row>
    <row r="128" s="2" customFormat="1" ht="16.8" customHeight="1">
      <c r="A128" s="39"/>
      <c r="B128" s="45"/>
      <c r="C128" s="276" t="s">
        <v>107</v>
      </c>
      <c r="D128" s="277" t="s">
        <v>20</v>
      </c>
      <c r="E128" s="278" t="s">
        <v>20</v>
      </c>
      <c r="F128" s="279">
        <v>27</v>
      </c>
      <c r="G128" s="39"/>
      <c r="H128" s="45"/>
    </row>
    <row r="129" s="2" customFormat="1" ht="16.8" customHeight="1">
      <c r="A129" s="39"/>
      <c r="B129" s="45"/>
      <c r="C129" s="280" t="s">
        <v>107</v>
      </c>
      <c r="D129" s="280" t="s">
        <v>688</v>
      </c>
      <c r="E129" s="18" t="s">
        <v>20</v>
      </c>
      <c r="F129" s="281">
        <v>27</v>
      </c>
      <c r="G129" s="39"/>
      <c r="H129" s="45"/>
    </row>
    <row r="130" s="2" customFormat="1" ht="16.8" customHeight="1">
      <c r="A130" s="39"/>
      <c r="B130" s="45"/>
      <c r="C130" s="282" t="s">
        <v>906</v>
      </c>
      <c r="D130" s="39"/>
      <c r="E130" s="39"/>
      <c r="F130" s="39"/>
      <c r="G130" s="39"/>
      <c r="H130" s="45"/>
    </row>
    <row r="131" s="2" customFormat="1" ht="16.8" customHeight="1">
      <c r="A131" s="39"/>
      <c r="B131" s="45"/>
      <c r="C131" s="280" t="s">
        <v>264</v>
      </c>
      <c r="D131" s="280" t="s">
        <v>265</v>
      </c>
      <c r="E131" s="18" t="s">
        <v>243</v>
      </c>
      <c r="F131" s="281">
        <v>27</v>
      </c>
      <c r="G131" s="39"/>
      <c r="H131" s="45"/>
    </row>
    <row r="132" s="2" customFormat="1">
      <c r="A132" s="39"/>
      <c r="B132" s="45"/>
      <c r="C132" s="280" t="s">
        <v>250</v>
      </c>
      <c r="D132" s="280" t="s">
        <v>251</v>
      </c>
      <c r="E132" s="18" t="s">
        <v>243</v>
      </c>
      <c r="F132" s="281">
        <v>1295</v>
      </c>
      <c r="G132" s="39"/>
      <c r="H132" s="45"/>
    </row>
    <row r="133" s="2" customFormat="1" ht="16.8" customHeight="1">
      <c r="A133" s="39"/>
      <c r="B133" s="45"/>
      <c r="C133" s="276" t="s">
        <v>110</v>
      </c>
      <c r="D133" s="277" t="s">
        <v>20</v>
      </c>
      <c r="E133" s="278" t="s">
        <v>20</v>
      </c>
      <c r="F133" s="279">
        <v>1322</v>
      </c>
      <c r="G133" s="39"/>
      <c r="H133" s="45"/>
    </row>
    <row r="134" s="2" customFormat="1" ht="16.8" customHeight="1">
      <c r="A134" s="39"/>
      <c r="B134" s="45"/>
      <c r="C134" s="280" t="s">
        <v>20</v>
      </c>
      <c r="D134" s="280" t="s">
        <v>684</v>
      </c>
      <c r="E134" s="18" t="s">
        <v>20</v>
      </c>
      <c r="F134" s="281">
        <v>1322</v>
      </c>
      <c r="G134" s="39"/>
      <c r="H134" s="45"/>
    </row>
    <row r="135" s="2" customFormat="1" ht="16.8" customHeight="1">
      <c r="A135" s="39"/>
      <c r="B135" s="45"/>
      <c r="C135" s="280" t="s">
        <v>110</v>
      </c>
      <c r="D135" s="280" t="s">
        <v>249</v>
      </c>
      <c r="E135" s="18" t="s">
        <v>20</v>
      </c>
      <c r="F135" s="281">
        <v>1322</v>
      </c>
      <c r="G135" s="39"/>
      <c r="H135" s="45"/>
    </row>
    <row r="136" s="2" customFormat="1" ht="16.8" customHeight="1">
      <c r="A136" s="39"/>
      <c r="B136" s="45"/>
      <c r="C136" s="282" t="s">
        <v>906</v>
      </c>
      <c r="D136" s="39"/>
      <c r="E136" s="39"/>
      <c r="F136" s="39"/>
      <c r="G136" s="39"/>
      <c r="H136" s="45"/>
    </row>
    <row r="137" s="2" customFormat="1">
      <c r="A137" s="39"/>
      <c r="B137" s="45"/>
      <c r="C137" s="280" t="s">
        <v>679</v>
      </c>
      <c r="D137" s="280" t="s">
        <v>680</v>
      </c>
      <c r="E137" s="18" t="s">
        <v>243</v>
      </c>
      <c r="F137" s="281">
        <v>1322</v>
      </c>
      <c r="G137" s="39"/>
      <c r="H137" s="45"/>
    </row>
    <row r="138" s="2" customFormat="1">
      <c r="A138" s="39"/>
      <c r="B138" s="45"/>
      <c r="C138" s="280" t="s">
        <v>250</v>
      </c>
      <c r="D138" s="280" t="s">
        <v>251</v>
      </c>
      <c r="E138" s="18" t="s">
        <v>243</v>
      </c>
      <c r="F138" s="281">
        <v>1295</v>
      </c>
      <c r="G138" s="39"/>
      <c r="H138" s="45"/>
    </row>
    <row r="139" s="2" customFormat="1" ht="16.8" customHeight="1">
      <c r="A139" s="39"/>
      <c r="B139" s="45"/>
      <c r="C139" s="276" t="s">
        <v>112</v>
      </c>
      <c r="D139" s="277" t="s">
        <v>20</v>
      </c>
      <c r="E139" s="278" t="s">
        <v>20</v>
      </c>
      <c r="F139" s="279">
        <v>1295</v>
      </c>
      <c r="G139" s="39"/>
      <c r="H139" s="45"/>
    </row>
    <row r="140" s="2" customFormat="1" ht="16.8" customHeight="1">
      <c r="A140" s="39"/>
      <c r="B140" s="45"/>
      <c r="C140" s="280" t="s">
        <v>112</v>
      </c>
      <c r="D140" s="280" t="s">
        <v>255</v>
      </c>
      <c r="E140" s="18" t="s">
        <v>20</v>
      </c>
      <c r="F140" s="281">
        <v>1295</v>
      </c>
      <c r="G140" s="39"/>
      <c r="H140" s="45"/>
    </row>
    <row r="141" s="2" customFormat="1" ht="16.8" customHeight="1">
      <c r="A141" s="39"/>
      <c r="B141" s="45"/>
      <c r="C141" s="282" t="s">
        <v>906</v>
      </c>
      <c r="D141" s="39"/>
      <c r="E141" s="39"/>
      <c r="F141" s="39"/>
      <c r="G141" s="39"/>
      <c r="H141" s="45"/>
    </row>
    <row r="142" s="2" customFormat="1">
      <c r="A142" s="39"/>
      <c r="B142" s="45"/>
      <c r="C142" s="280" t="s">
        <v>250</v>
      </c>
      <c r="D142" s="280" t="s">
        <v>251</v>
      </c>
      <c r="E142" s="18" t="s">
        <v>243</v>
      </c>
      <c r="F142" s="281">
        <v>1295</v>
      </c>
      <c r="G142" s="39"/>
      <c r="H142" s="45"/>
    </row>
    <row r="143" s="2" customFormat="1">
      <c r="A143" s="39"/>
      <c r="B143" s="45"/>
      <c r="C143" s="280" t="s">
        <v>257</v>
      </c>
      <c r="D143" s="280" t="s">
        <v>258</v>
      </c>
      <c r="E143" s="18" t="s">
        <v>243</v>
      </c>
      <c r="F143" s="281">
        <v>25900</v>
      </c>
      <c r="G143" s="39"/>
      <c r="H143" s="45"/>
    </row>
    <row r="144" s="2" customFormat="1" ht="16.8" customHeight="1">
      <c r="A144" s="39"/>
      <c r="B144" s="45"/>
      <c r="C144" s="280" t="s">
        <v>271</v>
      </c>
      <c r="D144" s="280" t="s">
        <v>272</v>
      </c>
      <c r="E144" s="18" t="s">
        <v>273</v>
      </c>
      <c r="F144" s="281">
        <v>2395.75</v>
      </c>
      <c r="G144" s="39"/>
      <c r="H144" s="45"/>
    </row>
    <row r="145" s="2" customFormat="1" ht="16.8" customHeight="1">
      <c r="A145" s="39"/>
      <c r="B145" s="45"/>
      <c r="C145" s="280" t="s">
        <v>279</v>
      </c>
      <c r="D145" s="280" t="s">
        <v>280</v>
      </c>
      <c r="E145" s="18" t="s">
        <v>243</v>
      </c>
      <c r="F145" s="281">
        <v>1295</v>
      </c>
      <c r="G145" s="39"/>
      <c r="H145" s="45"/>
    </row>
    <row r="146" s="2" customFormat="1" ht="16.8" customHeight="1">
      <c r="A146" s="39"/>
      <c r="B146" s="45"/>
      <c r="C146" s="276" t="s">
        <v>418</v>
      </c>
      <c r="D146" s="277" t="s">
        <v>20</v>
      </c>
      <c r="E146" s="278" t="s">
        <v>20</v>
      </c>
      <c r="F146" s="279">
        <v>780</v>
      </c>
      <c r="G146" s="39"/>
      <c r="H146" s="45"/>
    </row>
    <row r="147" s="2" customFormat="1" ht="16.8" customHeight="1">
      <c r="A147" s="39"/>
      <c r="B147" s="45"/>
      <c r="C147" s="280" t="s">
        <v>418</v>
      </c>
      <c r="D147" s="280" t="s">
        <v>728</v>
      </c>
      <c r="E147" s="18" t="s">
        <v>20</v>
      </c>
      <c r="F147" s="281">
        <v>780</v>
      </c>
      <c r="G147" s="39"/>
      <c r="H147" s="45"/>
    </row>
    <row r="148" s="2" customFormat="1" ht="16.8" customHeight="1">
      <c r="A148" s="39"/>
      <c r="B148" s="45"/>
      <c r="C148" s="276" t="s">
        <v>114</v>
      </c>
      <c r="D148" s="277" t="s">
        <v>20</v>
      </c>
      <c r="E148" s="278" t="s">
        <v>20</v>
      </c>
      <c r="F148" s="279">
        <v>3</v>
      </c>
      <c r="G148" s="39"/>
      <c r="H148" s="45"/>
    </row>
    <row r="149" s="2" customFormat="1" ht="16.8" customHeight="1">
      <c r="A149" s="39"/>
      <c r="B149" s="45"/>
      <c r="C149" s="280" t="s">
        <v>114</v>
      </c>
      <c r="D149" s="280" t="s">
        <v>701</v>
      </c>
      <c r="E149" s="18" t="s">
        <v>20</v>
      </c>
      <c r="F149" s="281">
        <v>3</v>
      </c>
      <c r="G149" s="39"/>
      <c r="H149" s="45"/>
    </row>
    <row r="150" s="2" customFormat="1" ht="16.8" customHeight="1">
      <c r="A150" s="39"/>
      <c r="B150" s="45"/>
      <c r="C150" s="282" t="s">
        <v>906</v>
      </c>
      <c r="D150" s="39"/>
      <c r="E150" s="39"/>
      <c r="F150" s="39"/>
      <c r="G150" s="39"/>
      <c r="H150" s="45"/>
    </row>
    <row r="151" s="2" customFormat="1" ht="16.8" customHeight="1">
      <c r="A151" s="39"/>
      <c r="B151" s="45"/>
      <c r="C151" s="280" t="s">
        <v>335</v>
      </c>
      <c r="D151" s="280" t="s">
        <v>336</v>
      </c>
      <c r="E151" s="18" t="s">
        <v>235</v>
      </c>
      <c r="F151" s="281">
        <v>3</v>
      </c>
      <c r="G151" s="39"/>
      <c r="H151" s="45"/>
    </row>
    <row r="152" s="2" customFormat="1" ht="16.8" customHeight="1">
      <c r="A152" s="39"/>
      <c r="B152" s="45"/>
      <c r="C152" s="280" t="s">
        <v>285</v>
      </c>
      <c r="D152" s="280" t="s">
        <v>286</v>
      </c>
      <c r="E152" s="18" t="s">
        <v>235</v>
      </c>
      <c r="F152" s="281">
        <v>951</v>
      </c>
      <c r="G152" s="39"/>
      <c r="H152" s="45"/>
    </row>
    <row r="153" s="2" customFormat="1">
      <c r="A153" s="39"/>
      <c r="B153" s="45"/>
      <c r="C153" s="280" t="s">
        <v>309</v>
      </c>
      <c r="D153" s="280" t="s">
        <v>310</v>
      </c>
      <c r="E153" s="18" t="s">
        <v>235</v>
      </c>
      <c r="F153" s="281">
        <v>951</v>
      </c>
      <c r="G153" s="39"/>
      <c r="H153" s="45"/>
    </row>
    <row r="154" s="2" customFormat="1" ht="16.8" customHeight="1">
      <c r="A154" s="39"/>
      <c r="B154" s="45"/>
      <c r="C154" s="280" t="s">
        <v>321</v>
      </c>
      <c r="D154" s="280" t="s">
        <v>322</v>
      </c>
      <c r="E154" s="18" t="s">
        <v>235</v>
      </c>
      <c r="F154" s="281">
        <v>3</v>
      </c>
      <c r="G154" s="39"/>
      <c r="H154" s="45"/>
    </row>
    <row r="155" s="2" customFormat="1" ht="16.8" customHeight="1">
      <c r="A155" s="39"/>
      <c r="B155" s="45"/>
      <c r="C155" s="280" t="s">
        <v>355</v>
      </c>
      <c r="D155" s="280" t="s">
        <v>356</v>
      </c>
      <c r="E155" s="18" t="s">
        <v>235</v>
      </c>
      <c r="F155" s="281">
        <v>3</v>
      </c>
      <c r="G155" s="39"/>
      <c r="H155" s="45"/>
    </row>
    <row r="156" s="2" customFormat="1" ht="16.8" customHeight="1">
      <c r="A156" s="39"/>
      <c r="B156" s="45"/>
      <c r="C156" s="280" t="s">
        <v>316</v>
      </c>
      <c r="D156" s="280" t="s">
        <v>317</v>
      </c>
      <c r="E156" s="18" t="s">
        <v>273</v>
      </c>
      <c r="F156" s="281">
        <v>15.977</v>
      </c>
      <c r="G156" s="39"/>
      <c r="H156" s="45"/>
    </row>
    <row r="157" s="2" customFormat="1" ht="16.8" customHeight="1">
      <c r="A157" s="39"/>
      <c r="B157" s="45"/>
      <c r="C157" s="276" t="s">
        <v>116</v>
      </c>
      <c r="D157" s="277" t="s">
        <v>20</v>
      </c>
      <c r="E157" s="278" t="s">
        <v>20</v>
      </c>
      <c r="F157" s="279">
        <v>948</v>
      </c>
      <c r="G157" s="39"/>
      <c r="H157" s="45"/>
    </row>
    <row r="158" s="2" customFormat="1" ht="16.8" customHeight="1">
      <c r="A158" s="39"/>
      <c r="B158" s="45"/>
      <c r="C158" s="280" t="s">
        <v>116</v>
      </c>
      <c r="D158" s="280" t="s">
        <v>699</v>
      </c>
      <c r="E158" s="18" t="s">
        <v>20</v>
      </c>
      <c r="F158" s="281">
        <v>948</v>
      </c>
      <c r="G158" s="39"/>
      <c r="H158" s="45"/>
    </row>
    <row r="159" s="2" customFormat="1" ht="16.8" customHeight="1">
      <c r="A159" s="39"/>
      <c r="B159" s="45"/>
      <c r="C159" s="282" t="s">
        <v>906</v>
      </c>
      <c r="D159" s="39"/>
      <c r="E159" s="39"/>
      <c r="F159" s="39"/>
      <c r="G159" s="39"/>
      <c r="H159" s="45"/>
    </row>
    <row r="160" s="2" customFormat="1" ht="16.8" customHeight="1">
      <c r="A160" s="39"/>
      <c r="B160" s="45"/>
      <c r="C160" s="280" t="s">
        <v>327</v>
      </c>
      <c r="D160" s="280" t="s">
        <v>328</v>
      </c>
      <c r="E160" s="18" t="s">
        <v>235</v>
      </c>
      <c r="F160" s="281">
        <v>2826</v>
      </c>
      <c r="G160" s="39"/>
      <c r="H160" s="45"/>
    </row>
    <row r="161" s="2" customFormat="1" ht="16.8" customHeight="1">
      <c r="A161" s="39"/>
      <c r="B161" s="45"/>
      <c r="C161" s="280" t="s">
        <v>285</v>
      </c>
      <c r="D161" s="280" t="s">
        <v>286</v>
      </c>
      <c r="E161" s="18" t="s">
        <v>235</v>
      </c>
      <c r="F161" s="281">
        <v>951</v>
      </c>
      <c r="G161" s="39"/>
      <c r="H161" s="45"/>
    </row>
    <row r="162" s="2" customFormat="1">
      <c r="A162" s="39"/>
      <c r="B162" s="45"/>
      <c r="C162" s="280" t="s">
        <v>309</v>
      </c>
      <c r="D162" s="280" t="s">
        <v>310</v>
      </c>
      <c r="E162" s="18" t="s">
        <v>235</v>
      </c>
      <c r="F162" s="281">
        <v>951</v>
      </c>
      <c r="G162" s="39"/>
      <c r="H162" s="45"/>
    </row>
    <row r="163" s="2" customFormat="1" ht="16.8" customHeight="1">
      <c r="A163" s="39"/>
      <c r="B163" s="45"/>
      <c r="C163" s="280" t="s">
        <v>342</v>
      </c>
      <c r="D163" s="280" t="s">
        <v>343</v>
      </c>
      <c r="E163" s="18" t="s">
        <v>235</v>
      </c>
      <c r="F163" s="281">
        <v>948</v>
      </c>
      <c r="G163" s="39"/>
      <c r="H163" s="45"/>
    </row>
    <row r="164" s="2" customFormat="1" ht="16.8" customHeight="1">
      <c r="A164" s="39"/>
      <c r="B164" s="45"/>
      <c r="C164" s="280" t="s">
        <v>361</v>
      </c>
      <c r="D164" s="280" t="s">
        <v>362</v>
      </c>
      <c r="E164" s="18" t="s">
        <v>235</v>
      </c>
      <c r="F164" s="281">
        <v>948</v>
      </c>
      <c r="G164" s="39"/>
      <c r="H164" s="45"/>
    </row>
    <row r="165" s="2" customFormat="1">
      <c r="A165" s="39"/>
      <c r="B165" s="45"/>
      <c r="C165" s="280" t="s">
        <v>367</v>
      </c>
      <c r="D165" s="280" t="s">
        <v>368</v>
      </c>
      <c r="E165" s="18" t="s">
        <v>235</v>
      </c>
      <c r="F165" s="281">
        <v>948</v>
      </c>
      <c r="G165" s="39"/>
      <c r="H165" s="45"/>
    </row>
    <row r="166" s="2" customFormat="1" ht="16.8" customHeight="1">
      <c r="A166" s="39"/>
      <c r="B166" s="45"/>
      <c r="C166" s="280" t="s">
        <v>316</v>
      </c>
      <c r="D166" s="280" t="s">
        <v>317</v>
      </c>
      <c r="E166" s="18" t="s">
        <v>273</v>
      </c>
      <c r="F166" s="281">
        <v>15.977</v>
      </c>
      <c r="G166" s="39"/>
      <c r="H166" s="45"/>
    </row>
    <row r="167" s="2" customFormat="1" ht="16.8" customHeight="1">
      <c r="A167" s="39"/>
      <c r="B167" s="45"/>
      <c r="C167" s="276" t="s">
        <v>420</v>
      </c>
      <c r="D167" s="277" t="s">
        <v>20</v>
      </c>
      <c r="E167" s="278" t="s">
        <v>20</v>
      </c>
      <c r="F167" s="279">
        <v>1780</v>
      </c>
      <c r="G167" s="39"/>
      <c r="H167" s="45"/>
    </row>
    <row r="168" s="2" customFormat="1" ht="16.8" customHeight="1">
      <c r="A168" s="39"/>
      <c r="B168" s="45"/>
      <c r="C168" s="280" t="s">
        <v>420</v>
      </c>
      <c r="D168" s="280" t="s">
        <v>717</v>
      </c>
      <c r="E168" s="18" t="s">
        <v>20</v>
      </c>
      <c r="F168" s="281">
        <v>1780</v>
      </c>
      <c r="G168" s="39"/>
      <c r="H168" s="45"/>
    </row>
    <row r="169" s="2" customFormat="1" ht="26.4" customHeight="1">
      <c r="A169" s="39"/>
      <c r="B169" s="45"/>
      <c r="C169" s="275" t="s">
        <v>913</v>
      </c>
      <c r="D169" s="275" t="s">
        <v>97</v>
      </c>
      <c r="E169" s="39"/>
      <c r="F169" s="39"/>
      <c r="G169" s="39"/>
      <c r="H169" s="45"/>
    </row>
    <row r="170" s="2" customFormat="1" ht="16.8" customHeight="1">
      <c r="A170" s="39"/>
      <c r="B170" s="45"/>
      <c r="C170" s="276" t="s">
        <v>418</v>
      </c>
      <c r="D170" s="277" t="s">
        <v>20</v>
      </c>
      <c r="E170" s="278" t="s">
        <v>20</v>
      </c>
      <c r="F170" s="279">
        <v>780</v>
      </c>
      <c r="G170" s="39"/>
      <c r="H170" s="45"/>
    </row>
    <row r="171" s="2" customFormat="1" ht="16.8" customHeight="1">
      <c r="A171" s="39"/>
      <c r="B171" s="45"/>
      <c r="C171" s="280" t="s">
        <v>418</v>
      </c>
      <c r="D171" s="280" t="s">
        <v>728</v>
      </c>
      <c r="E171" s="18" t="s">
        <v>20</v>
      </c>
      <c r="F171" s="281">
        <v>780</v>
      </c>
      <c r="G171" s="39"/>
      <c r="H171" s="45"/>
    </row>
    <row r="172" s="2" customFormat="1" ht="16.8" customHeight="1">
      <c r="A172" s="39"/>
      <c r="B172" s="45"/>
      <c r="C172" s="282" t="s">
        <v>906</v>
      </c>
      <c r="D172" s="39"/>
      <c r="E172" s="39"/>
      <c r="F172" s="39"/>
      <c r="G172" s="39"/>
      <c r="H172" s="45"/>
    </row>
    <row r="173" s="2" customFormat="1" ht="16.8" customHeight="1">
      <c r="A173" s="39"/>
      <c r="B173" s="45"/>
      <c r="C173" s="280" t="s">
        <v>484</v>
      </c>
      <c r="D173" s="280" t="s">
        <v>485</v>
      </c>
      <c r="E173" s="18" t="s">
        <v>235</v>
      </c>
      <c r="F173" s="281">
        <v>780</v>
      </c>
      <c r="G173" s="39"/>
      <c r="H173" s="45"/>
    </row>
    <row r="174" s="2" customFormat="1">
      <c r="A174" s="39"/>
      <c r="B174" s="45"/>
      <c r="C174" s="280" t="s">
        <v>424</v>
      </c>
      <c r="D174" s="280" t="s">
        <v>425</v>
      </c>
      <c r="E174" s="18" t="s">
        <v>235</v>
      </c>
      <c r="F174" s="281">
        <v>780</v>
      </c>
      <c r="G174" s="39"/>
      <c r="H174" s="45"/>
    </row>
    <row r="175" s="2" customFormat="1" ht="16.8" customHeight="1">
      <c r="A175" s="39"/>
      <c r="B175" s="45"/>
      <c r="C175" s="280" t="s">
        <v>285</v>
      </c>
      <c r="D175" s="280" t="s">
        <v>286</v>
      </c>
      <c r="E175" s="18" t="s">
        <v>235</v>
      </c>
      <c r="F175" s="281">
        <v>780</v>
      </c>
      <c r="G175" s="39"/>
      <c r="H175" s="45"/>
    </row>
    <row r="176" s="2" customFormat="1" ht="16.8" customHeight="1">
      <c r="A176" s="39"/>
      <c r="B176" s="45"/>
      <c r="C176" s="276" t="s">
        <v>114</v>
      </c>
      <c r="D176" s="277" t="s">
        <v>20</v>
      </c>
      <c r="E176" s="278" t="s">
        <v>20</v>
      </c>
      <c r="F176" s="279">
        <v>3</v>
      </c>
      <c r="G176" s="39"/>
      <c r="H176" s="45"/>
    </row>
    <row r="177" s="2" customFormat="1" ht="16.8" customHeight="1">
      <c r="A177" s="39"/>
      <c r="B177" s="45"/>
      <c r="C177" s="276" t="s">
        <v>116</v>
      </c>
      <c r="D177" s="277" t="s">
        <v>20</v>
      </c>
      <c r="E177" s="278" t="s">
        <v>20</v>
      </c>
      <c r="F177" s="279">
        <v>948</v>
      </c>
      <c r="G177" s="39"/>
      <c r="H177" s="45"/>
    </row>
    <row r="178" s="2" customFormat="1" ht="16.8" customHeight="1">
      <c r="A178" s="39"/>
      <c r="B178" s="45"/>
      <c r="C178" s="276" t="s">
        <v>420</v>
      </c>
      <c r="D178" s="277" t="s">
        <v>20</v>
      </c>
      <c r="E178" s="278" t="s">
        <v>20</v>
      </c>
      <c r="F178" s="279">
        <v>1780</v>
      </c>
      <c r="G178" s="39"/>
      <c r="H178" s="45"/>
    </row>
    <row r="179" s="2" customFormat="1" ht="16.8" customHeight="1">
      <c r="A179" s="39"/>
      <c r="B179" s="45"/>
      <c r="C179" s="280" t="s">
        <v>420</v>
      </c>
      <c r="D179" s="280" t="s">
        <v>717</v>
      </c>
      <c r="E179" s="18" t="s">
        <v>20</v>
      </c>
      <c r="F179" s="281">
        <v>1780</v>
      </c>
      <c r="G179" s="39"/>
      <c r="H179" s="45"/>
    </row>
    <row r="180" s="2" customFormat="1" ht="16.8" customHeight="1">
      <c r="A180" s="39"/>
      <c r="B180" s="45"/>
      <c r="C180" s="282" t="s">
        <v>906</v>
      </c>
      <c r="D180" s="39"/>
      <c r="E180" s="39"/>
      <c r="F180" s="39"/>
      <c r="G180" s="39"/>
      <c r="H180" s="45"/>
    </row>
    <row r="181" s="2" customFormat="1">
      <c r="A181" s="39"/>
      <c r="B181" s="45"/>
      <c r="C181" s="280" t="s">
        <v>434</v>
      </c>
      <c r="D181" s="280" t="s">
        <v>435</v>
      </c>
      <c r="E181" s="18" t="s">
        <v>235</v>
      </c>
      <c r="F181" s="281">
        <v>1780</v>
      </c>
      <c r="G181" s="39"/>
      <c r="H181" s="45"/>
    </row>
    <row r="182" s="2" customFormat="1" ht="16.8" customHeight="1">
      <c r="A182" s="39"/>
      <c r="B182" s="45"/>
      <c r="C182" s="280" t="s">
        <v>444</v>
      </c>
      <c r="D182" s="280" t="s">
        <v>445</v>
      </c>
      <c r="E182" s="18" t="s">
        <v>235</v>
      </c>
      <c r="F182" s="281">
        <v>1780</v>
      </c>
      <c r="G182" s="39"/>
      <c r="H182" s="45"/>
    </row>
    <row r="183" s="2" customFormat="1">
      <c r="A183" s="39"/>
      <c r="B183" s="45"/>
      <c r="C183" s="280" t="s">
        <v>453</v>
      </c>
      <c r="D183" s="280" t="s">
        <v>454</v>
      </c>
      <c r="E183" s="18" t="s">
        <v>235</v>
      </c>
      <c r="F183" s="281">
        <v>1780</v>
      </c>
      <c r="G183" s="39"/>
      <c r="H183" s="45"/>
    </row>
    <row r="184" s="2" customFormat="1" ht="16.8" customHeight="1">
      <c r="A184" s="39"/>
      <c r="B184" s="45"/>
      <c r="C184" s="280" t="s">
        <v>458</v>
      </c>
      <c r="D184" s="280" t="s">
        <v>459</v>
      </c>
      <c r="E184" s="18" t="s">
        <v>243</v>
      </c>
      <c r="F184" s="281">
        <v>8.9000000000000004</v>
      </c>
      <c r="G184" s="39"/>
      <c r="H184" s="45"/>
    </row>
    <row r="185" s="2" customFormat="1" ht="16.8" customHeight="1">
      <c r="A185" s="39"/>
      <c r="B185" s="45"/>
      <c r="C185" s="280" t="s">
        <v>464</v>
      </c>
      <c r="D185" s="280" t="s">
        <v>465</v>
      </c>
      <c r="E185" s="18" t="s">
        <v>243</v>
      </c>
      <c r="F185" s="281">
        <v>8.9000000000000004</v>
      </c>
      <c r="G185" s="39"/>
      <c r="H185" s="45"/>
    </row>
    <row r="186" s="2" customFormat="1" ht="16.8" customHeight="1">
      <c r="A186" s="39"/>
      <c r="B186" s="45"/>
      <c r="C186" s="280" t="s">
        <v>469</v>
      </c>
      <c r="D186" s="280" t="s">
        <v>470</v>
      </c>
      <c r="E186" s="18" t="s">
        <v>243</v>
      </c>
      <c r="F186" s="281">
        <v>44.5</v>
      </c>
      <c r="G186" s="39"/>
      <c r="H186" s="45"/>
    </row>
    <row r="187" s="2" customFormat="1" ht="16.8" customHeight="1">
      <c r="A187" s="39"/>
      <c r="B187" s="45"/>
      <c r="C187" s="280" t="s">
        <v>429</v>
      </c>
      <c r="D187" s="280" t="s">
        <v>430</v>
      </c>
      <c r="E187" s="18" t="s">
        <v>431</v>
      </c>
      <c r="F187" s="281">
        <v>53.399999999999999</v>
      </c>
      <c r="G187" s="39"/>
      <c r="H187" s="45"/>
    </row>
    <row r="188" s="2" customFormat="1" ht="16.8" customHeight="1">
      <c r="A188" s="39"/>
      <c r="B188" s="45"/>
      <c r="C188" s="280" t="s">
        <v>440</v>
      </c>
      <c r="D188" s="280" t="s">
        <v>441</v>
      </c>
      <c r="E188" s="18" t="s">
        <v>273</v>
      </c>
      <c r="F188" s="281">
        <v>493.94999999999999</v>
      </c>
      <c r="G188" s="39"/>
      <c r="H188" s="45"/>
    </row>
    <row r="189" s="2" customFormat="1" ht="26.4" customHeight="1">
      <c r="A189" s="39"/>
      <c r="B189" s="45"/>
      <c r="C189" s="275" t="s">
        <v>914</v>
      </c>
      <c r="D189" s="275" t="s">
        <v>100</v>
      </c>
      <c r="E189" s="39"/>
      <c r="F189" s="39"/>
      <c r="G189" s="39"/>
      <c r="H189" s="45"/>
    </row>
    <row r="190" s="2" customFormat="1" ht="16.8" customHeight="1">
      <c r="A190" s="39"/>
      <c r="B190" s="45"/>
      <c r="C190" s="276" t="s">
        <v>112</v>
      </c>
      <c r="D190" s="277" t="s">
        <v>20</v>
      </c>
      <c r="E190" s="278" t="s">
        <v>20</v>
      </c>
      <c r="F190" s="279">
        <v>60.546999999999997</v>
      </c>
      <c r="G190" s="39"/>
      <c r="H190" s="45"/>
    </row>
    <row r="191" s="2" customFormat="1" ht="16.8" customHeight="1">
      <c r="A191" s="39"/>
      <c r="B191" s="45"/>
      <c r="C191" s="280" t="s">
        <v>112</v>
      </c>
      <c r="D191" s="280" t="s">
        <v>567</v>
      </c>
      <c r="E191" s="18" t="s">
        <v>20</v>
      </c>
      <c r="F191" s="281">
        <v>60.546999999999997</v>
      </c>
      <c r="G191" s="39"/>
      <c r="H191" s="45"/>
    </row>
    <row r="192" s="2" customFormat="1" ht="16.8" customHeight="1">
      <c r="A192" s="39"/>
      <c r="B192" s="45"/>
      <c r="C192" s="282" t="s">
        <v>906</v>
      </c>
      <c r="D192" s="39"/>
      <c r="E192" s="39"/>
      <c r="F192" s="39"/>
      <c r="G192" s="39"/>
      <c r="H192" s="45"/>
    </row>
    <row r="193" s="2" customFormat="1">
      <c r="A193" s="39"/>
      <c r="B193" s="45"/>
      <c r="C193" s="280" t="s">
        <v>250</v>
      </c>
      <c r="D193" s="280" t="s">
        <v>251</v>
      </c>
      <c r="E193" s="18" t="s">
        <v>243</v>
      </c>
      <c r="F193" s="281">
        <v>60.546999999999997</v>
      </c>
      <c r="G193" s="39"/>
      <c r="H193" s="45"/>
    </row>
    <row r="194" s="2" customFormat="1">
      <c r="A194" s="39"/>
      <c r="B194" s="45"/>
      <c r="C194" s="280" t="s">
        <v>257</v>
      </c>
      <c r="D194" s="280" t="s">
        <v>258</v>
      </c>
      <c r="E194" s="18" t="s">
        <v>243</v>
      </c>
      <c r="F194" s="281">
        <v>1210.9400000000001</v>
      </c>
      <c r="G194" s="39"/>
      <c r="H194" s="45"/>
    </row>
    <row r="195" s="2" customFormat="1" ht="16.8" customHeight="1">
      <c r="A195" s="39"/>
      <c r="B195" s="45"/>
      <c r="C195" s="280" t="s">
        <v>271</v>
      </c>
      <c r="D195" s="280" t="s">
        <v>272</v>
      </c>
      <c r="E195" s="18" t="s">
        <v>273</v>
      </c>
      <c r="F195" s="281">
        <v>112.012</v>
      </c>
      <c r="G195" s="39"/>
      <c r="H195" s="45"/>
    </row>
    <row r="196" s="2" customFormat="1" ht="16.8" customHeight="1">
      <c r="A196" s="39"/>
      <c r="B196" s="45"/>
      <c r="C196" s="280" t="s">
        <v>279</v>
      </c>
      <c r="D196" s="280" t="s">
        <v>280</v>
      </c>
      <c r="E196" s="18" t="s">
        <v>243</v>
      </c>
      <c r="F196" s="281">
        <v>60.546999999999997</v>
      </c>
      <c r="G196" s="39"/>
      <c r="H196" s="45"/>
    </row>
    <row r="197" s="2" customFormat="1" ht="16.8" customHeight="1">
      <c r="A197" s="39"/>
      <c r="B197" s="45"/>
      <c r="C197" s="276" t="s">
        <v>533</v>
      </c>
      <c r="D197" s="277" t="s">
        <v>20</v>
      </c>
      <c r="E197" s="278" t="s">
        <v>20</v>
      </c>
      <c r="F197" s="279">
        <v>4.3600000000000003</v>
      </c>
      <c r="G197" s="39"/>
      <c r="H197" s="45"/>
    </row>
    <row r="198" s="2" customFormat="1" ht="16.8" customHeight="1">
      <c r="A198" s="39"/>
      <c r="B198" s="45"/>
      <c r="C198" s="280" t="s">
        <v>533</v>
      </c>
      <c r="D198" s="280" t="s">
        <v>743</v>
      </c>
      <c r="E198" s="18" t="s">
        <v>20</v>
      </c>
      <c r="F198" s="281">
        <v>4.3600000000000003</v>
      </c>
      <c r="G198" s="39"/>
      <c r="H198" s="45"/>
    </row>
    <row r="199" s="2" customFormat="1" ht="16.8" customHeight="1">
      <c r="A199" s="39"/>
      <c r="B199" s="45"/>
      <c r="C199" s="282" t="s">
        <v>906</v>
      </c>
      <c r="D199" s="39"/>
      <c r="E199" s="39"/>
      <c r="F199" s="39"/>
      <c r="G199" s="39"/>
      <c r="H199" s="45"/>
    </row>
    <row r="200" s="2" customFormat="1">
      <c r="A200" s="39"/>
      <c r="B200" s="45"/>
      <c r="C200" s="280" t="s">
        <v>738</v>
      </c>
      <c r="D200" s="280" t="s">
        <v>739</v>
      </c>
      <c r="E200" s="18" t="s">
        <v>243</v>
      </c>
      <c r="F200" s="281">
        <v>4.3600000000000003</v>
      </c>
      <c r="G200" s="39"/>
      <c r="H200" s="45"/>
    </row>
    <row r="201" s="2" customFormat="1">
      <c r="A201" s="39"/>
      <c r="B201" s="45"/>
      <c r="C201" s="280" t="s">
        <v>250</v>
      </c>
      <c r="D201" s="280" t="s">
        <v>251</v>
      </c>
      <c r="E201" s="18" t="s">
        <v>243</v>
      </c>
      <c r="F201" s="281">
        <v>60.546999999999997</v>
      </c>
      <c r="G201" s="39"/>
      <c r="H201" s="45"/>
    </row>
    <row r="202" s="2" customFormat="1" ht="16.8" customHeight="1">
      <c r="A202" s="39"/>
      <c r="B202" s="45"/>
      <c r="C202" s="276" t="s">
        <v>535</v>
      </c>
      <c r="D202" s="277" t="s">
        <v>20</v>
      </c>
      <c r="E202" s="278" t="s">
        <v>20</v>
      </c>
      <c r="F202" s="279">
        <v>62.965000000000003</v>
      </c>
      <c r="G202" s="39"/>
      <c r="H202" s="45"/>
    </row>
    <row r="203" s="2" customFormat="1" ht="16.8" customHeight="1">
      <c r="A203" s="39"/>
      <c r="B203" s="45"/>
      <c r="C203" s="280" t="s">
        <v>20</v>
      </c>
      <c r="D203" s="280" t="s">
        <v>749</v>
      </c>
      <c r="E203" s="18" t="s">
        <v>20</v>
      </c>
      <c r="F203" s="281">
        <v>28.890999999999998</v>
      </c>
      <c r="G203" s="39"/>
      <c r="H203" s="45"/>
    </row>
    <row r="204" s="2" customFormat="1" ht="16.8" customHeight="1">
      <c r="A204" s="39"/>
      <c r="B204" s="45"/>
      <c r="C204" s="280" t="s">
        <v>20</v>
      </c>
      <c r="D204" s="280" t="s">
        <v>750</v>
      </c>
      <c r="E204" s="18" t="s">
        <v>20</v>
      </c>
      <c r="F204" s="281">
        <v>34.073999999999998</v>
      </c>
      <c r="G204" s="39"/>
      <c r="H204" s="45"/>
    </row>
    <row r="205" s="2" customFormat="1" ht="16.8" customHeight="1">
      <c r="A205" s="39"/>
      <c r="B205" s="45"/>
      <c r="C205" s="280" t="s">
        <v>535</v>
      </c>
      <c r="D205" s="280" t="s">
        <v>249</v>
      </c>
      <c r="E205" s="18" t="s">
        <v>20</v>
      </c>
      <c r="F205" s="281">
        <v>62.965000000000003</v>
      </c>
      <c r="G205" s="39"/>
      <c r="H205" s="45"/>
    </row>
    <row r="206" s="2" customFormat="1" ht="16.8" customHeight="1">
      <c r="A206" s="39"/>
      <c r="B206" s="45"/>
      <c r="C206" s="282" t="s">
        <v>906</v>
      </c>
      <c r="D206" s="39"/>
      <c r="E206" s="39"/>
      <c r="F206" s="39"/>
      <c r="G206" s="39"/>
      <c r="H206" s="45"/>
    </row>
    <row r="207" s="2" customFormat="1">
      <c r="A207" s="39"/>
      <c r="B207" s="45"/>
      <c r="C207" s="280" t="s">
        <v>744</v>
      </c>
      <c r="D207" s="280" t="s">
        <v>745</v>
      </c>
      <c r="E207" s="18" t="s">
        <v>243</v>
      </c>
      <c r="F207" s="281">
        <v>62.965000000000003</v>
      </c>
      <c r="G207" s="39"/>
      <c r="H207" s="45"/>
    </row>
    <row r="208" s="2" customFormat="1">
      <c r="A208" s="39"/>
      <c r="B208" s="45"/>
      <c r="C208" s="280" t="s">
        <v>250</v>
      </c>
      <c r="D208" s="280" t="s">
        <v>251</v>
      </c>
      <c r="E208" s="18" t="s">
        <v>243</v>
      </c>
      <c r="F208" s="281">
        <v>60.546999999999997</v>
      </c>
      <c r="G208" s="39"/>
      <c r="H208" s="45"/>
    </row>
    <row r="209" s="2" customFormat="1" ht="16.8" customHeight="1">
      <c r="A209" s="39"/>
      <c r="B209" s="45"/>
      <c r="C209" s="276" t="s">
        <v>537</v>
      </c>
      <c r="D209" s="277" t="s">
        <v>20</v>
      </c>
      <c r="E209" s="278" t="s">
        <v>20</v>
      </c>
      <c r="F209" s="279">
        <v>6.7779999999999996</v>
      </c>
      <c r="G209" s="39"/>
      <c r="H209" s="45"/>
    </row>
    <row r="210" s="2" customFormat="1">
      <c r="A210" s="39"/>
      <c r="B210" s="45"/>
      <c r="C210" s="280" t="s">
        <v>537</v>
      </c>
      <c r="D210" s="280" t="s">
        <v>761</v>
      </c>
      <c r="E210" s="18" t="s">
        <v>20</v>
      </c>
      <c r="F210" s="281">
        <v>6.7779999999999996</v>
      </c>
      <c r="G210" s="39"/>
      <c r="H210" s="45"/>
    </row>
    <row r="211" s="2" customFormat="1" ht="16.8" customHeight="1">
      <c r="A211" s="39"/>
      <c r="B211" s="45"/>
      <c r="C211" s="282" t="s">
        <v>906</v>
      </c>
      <c r="D211" s="39"/>
      <c r="E211" s="39"/>
      <c r="F211" s="39"/>
      <c r="G211" s="39"/>
      <c r="H211" s="45"/>
    </row>
    <row r="212" s="2" customFormat="1" ht="16.8" customHeight="1">
      <c r="A212" s="39"/>
      <c r="B212" s="45"/>
      <c r="C212" s="280" t="s">
        <v>571</v>
      </c>
      <c r="D212" s="280" t="s">
        <v>572</v>
      </c>
      <c r="E212" s="18" t="s">
        <v>243</v>
      </c>
      <c r="F212" s="281">
        <v>6.7779999999999996</v>
      </c>
      <c r="G212" s="39"/>
      <c r="H212" s="45"/>
    </row>
    <row r="213" s="2" customFormat="1">
      <c r="A213" s="39"/>
      <c r="B213" s="45"/>
      <c r="C213" s="280" t="s">
        <v>250</v>
      </c>
      <c r="D213" s="280" t="s">
        <v>251</v>
      </c>
      <c r="E213" s="18" t="s">
        <v>243</v>
      </c>
      <c r="F213" s="281">
        <v>60.546999999999997</v>
      </c>
      <c r="G213" s="39"/>
      <c r="H213" s="45"/>
    </row>
    <row r="214" s="2" customFormat="1" ht="7.44" customHeight="1">
      <c r="A214" s="39"/>
      <c r="B214" s="159"/>
      <c r="C214" s="160"/>
      <c r="D214" s="160"/>
      <c r="E214" s="160"/>
      <c r="F214" s="160"/>
      <c r="G214" s="160"/>
      <c r="H214" s="45"/>
    </row>
    <row r="215" s="2" customFormat="1">
      <c r="A215" s="39"/>
      <c r="B215" s="39"/>
      <c r="C215" s="39"/>
      <c r="D215" s="39"/>
      <c r="E215" s="39"/>
      <c r="F215" s="39"/>
      <c r="G215" s="39"/>
      <c r="H215" s="39"/>
    </row>
  </sheetData>
  <sheetProtection sheet="1" formatColumns="0" formatRows="0" objects="1" scenarios="1" spinCount="100000" saltValue="LlSYktUzo1yacgJfingcIeUzKptH4VweEvp6Qgja3m0BsvJ0M4HeaXA1CKqmG+2Zh74xx45UfxtLWwEj8aQkWA==" hashValue="Az8TLpSVhCkwKBWAP0M/GvIX9H0dLbzazCdWvLsE0S4FDsUC6RggcMxcEk/BULN/SVRt6AK0Epfqd0xhcfwWE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5" customFormat="1" ht="45" customHeight="1">
      <c r="B3" s="287"/>
      <c r="C3" s="288" t="s">
        <v>915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916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917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918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919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920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921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922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923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924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925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80</v>
      </c>
      <c r="F18" s="294" t="s">
        <v>926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927</v>
      </c>
      <c r="F19" s="294" t="s">
        <v>928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929</v>
      </c>
      <c r="F20" s="294" t="s">
        <v>930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102</v>
      </c>
      <c r="F21" s="294" t="s">
        <v>103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931</v>
      </c>
      <c r="F22" s="294" t="s">
        <v>932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933</v>
      </c>
      <c r="F23" s="294" t="s">
        <v>934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935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936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937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938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939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940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941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942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943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135</v>
      </c>
      <c r="F36" s="294"/>
      <c r="G36" s="294" t="s">
        <v>944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945</v>
      </c>
      <c r="F37" s="294"/>
      <c r="G37" s="294" t="s">
        <v>946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52</v>
      </c>
      <c r="F38" s="294"/>
      <c r="G38" s="294" t="s">
        <v>947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53</v>
      </c>
      <c r="F39" s="294"/>
      <c r="G39" s="294" t="s">
        <v>948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136</v>
      </c>
      <c r="F40" s="294"/>
      <c r="G40" s="294" t="s">
        <v>949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137</v>
      </c>
      <c r="F41" s="294"/>
      <c r="G41" s="294" t="s">
        <v>950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951</v>
      </c>
      <c r="F42" s="294"/>
      <c r="G42" s="294" t="s">
        <v>952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953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954</v>
      </c>
      <c r="F44" s="294"/>
      <c r="G44" s="294" t="s">
        <v>955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140</v>
      </c>
      <c r="F45" s="294"/>
      <c r="G45" s="294" t="s">
        <v>956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957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958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959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960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961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962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963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964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965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966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967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968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969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970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971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972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973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974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975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976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977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978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979</v>
      </c>
      <c r="D76" s="312"/>
      <c r="E76" s="312"/>
      <c r="F76" s="312" t="s">
        <v>980</v>
      </c>
      <c r="G76" s="313"/>
      <c r="H76" s="312" t="s">
        <v>53</v>
      </c>
      <c r="I76" s="312" t="s">
        <v>56</v>
      </c>
      <c r="J76" s="312" t="s">
        <v>981</v>
      </c>
      <c r="K76" s="311"/>
    </row>
    <row r="77" s="1" customFormat="1" ht="17.25" customHeight="1">
      <c r="B77" s="309"/>
      <c r="C77" s="314" t="s">
        <v>982</v>
      </c>
      <c r="D77" s="314"/>
      <c r="E77" s="314"/>
      <c r="F77" s="315" t="s">
        <v>983</v>
      </c>
      <c r="G77" s="316"/>
      <c r="H77" s="314"/>
      <c r="I77" s="314"/>
      <c r="J77" s="314" t="s">
        <v>984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52</v>
      </c>
      <c r="D79" s="319"/>
      <c r="E79" s="319"/>
      <c r="F79" s="320" t="s">
        <v>985</v>
      </c>
      <c r="G79" s="321"/>
      <c r="H79" s="297" t="s">
        <v>986</v>
      </c>
      <c r="I79" s="297" t="s">
        <v>987</v>
      </c>
      <c r="J79" s="297">
        <v>20</v>
      </c>
      <c r="K79" s="311"/>
    </row>
    <row r="80" s="1" customFormat="1" ht="15" customHeight="1">
      <c r="B80" s="309"/>
      <c r="C80" s="297" t="s">
        <v>988</v>
      </c>
      <c r="D80" s="297"/>
      <c r="E80" s="297"/>
      <c r="F80" s="320" t="s">
        <v>985</v>
      </c>
      <c r="G80" s="321"/>
      <c r="H80" s="297" t="s">
        <v>989</v>
      </c>
      <c r="I80" s="297" t="s">
        <v>987</v>
      </c>
      <c r="J80" s="297">
        <v>120</v>
      </c>
      <c r="K80" s="311"/>
    </row>
    <row r="81" s="1" customFormat="1" ht="15" customHeight="1">
      <c r="B81" s="322"/>
      <c r="C81" s="297" t="s">
        <v>990</v>
      </c>
      <c r="D81" s="297"/>
      <c r="E81" s="297"/>
      <c r="F81" s="320" t="s">
        <v>991</v>
      </c>
      <c r="G81" s="321"/>
      <c r="H81" s="297" t="s">
        <v>992</v>
      </c>
      <c r="I81" s="297" t="s">
        <v>987</v>
      </c>
      <c r="J81" s="297">
        <v>50</v>
      </c>
      <c r="K81" s="311"/>
    </row>
    <row r="82" s="1" customFormat="1" ht="15" customHeight="1">
      <c r="B82" s="322"/>
      <c r="C82" s="297" t="s">
        <v>993</v>
      </c>
      <c r="D82" s="297"/>
      <c r="E82" s="297"/>
      <c r="F82" s="320" t="s">
        <v>985</v>
      </c>
      <c r="G82" s="321"/>
      <c r="H82" s="297" t="s">
        <v>994</v>
      </c>
      <c r="I82" s="297" t="s">
        <v>995</v>
      </c>
      <c r="J82" s="297"/>
      <c r="K82" s="311"/>
    </row>
    <row r="83" s="1" customFormat="1" ht="15" customHeight="1">
      <c r="B83" s="322"/>
      <c r="C83" s="323" t="s">
        <v>996</v>
      </c>
      <c r="D83" s="323"/>
      <c r="E83" s="323"/>
      <c r="F83" s="324" t="s">
        <v>991</v>
      </c>
      <c r="G83" s="323"/>
      <c r="H83" s="323" t="s">
        <v>997</v>
      </c>
      <c r="I83" s="323" t="s">
        <v>987</v>
      </c>
      <c r="J83" s="323">
        <v>15</v>
      </c>
      <c r="K83" s="311"/>
    </row>
    <row r="84" s="1" customFormat="1" ht="15" customHeight="1">
      <c r="B84" s="322"/>
      <c r="C84" s="323" t="s">
        <v>998</v>
      </c>
      <c r="D84" s="323"/>
      <c r="E84" s="323"/>
      <c r="F84" s="324" t="s">
        <v>991</v>
      </c>
      <c r="G84" s="323"/>
      <c r="H84" s="323" t="s">
        <v>999</v>
      </c>
      <c r="I84" s="323" t="s">
        <v>987</v>
      </c>
      <c r="J84" s="323">
        <v>15</v>
      </c>
      <c r="K84" s="311"/>
    </row>
    <row r="85" s="1" customFormat="1" ht="15" customHeight="1">
      <c r="B85" s="322"/>
      <c r="C85" s="323" t="s">
        <v>1000</v>
      </c>
      <c r="D85" s="323"/>
      <c r="E85" s="323"/>
      <c r="F85" s="324" t="s">
        <v>991</v>
      </c>
      <c r="G85" s="323"/>
      <c r="H85" s="323" t="s">
        <v>1001</v>
      </c>
      <c r="I85" s="323" t="s">
        <v>987</v>
      </c>
      <c r="J85" s="323">
        <v>20</v>
      </c>
      <c r="K85" s="311"/>
    </row>
    <row r="86" s="1" customFormat="1" ht="15" customHeight="1">
      <c r="B86" s="322"/>
      <c r="C86" s="323" t="s">
        <v>1002</v>
      </c>
      <c r="D86" s="323"/>
      <c r="E86" s="323"/>
      <c r="F86" s="324" t="s">
        <v>991</v>
      </c>
      <c r="G86" s="323"/>
      <c r="H86" s="323" t="s">
        <v>1003</v>
      </c>
      <c r="I86" s="323" t="s">
        <v>987</v>
      </c>
      <c r="J86" s="323">
        <v>20</v>
      </c>
      <c r="K86" s="311"/>
    </row>
    <row r="87" s="1" customFormat="1" ht="15" customHeight="1">
      <c r="B87" s="322"/>
      <c r="C87" s="297" t="s">
        <v>1004</v>
      </c>
      <c r="D87" s="297"/>
      <c r="E87" s="297"/>
      <c r="F87" s="320" t="s">
        <v>991</v>
      </c>
      <c r="G87" s="321"/>
      <c r="H87" s="297" t="s">
        <v>1005</v>
      </c>
      <c r="I87" s="297" t="s">
        <v>987</v>
      </c>
      <c r="J87" s="297">
        <v>50</v>
      </c>
      <c r="K87" s="311"/>
    </row>
    <row r="88" s="1" customFormat="1" ht="15" customHeight="1">
      <c r="B88" s="322"/>
      <c r="C88" s="297" t="s">
        <v>1006</v>
      </c>
      <c r="D88" s="297"/>
      <c r="E88" s="297"/>
      <c r="F88" s="320" t="s">
        <v>991</v>
      </c>
      <c r="G88" s="321"/>
      <c r="H88" s="297" t="s">
        <v>1007</v>
      </c>
      <c r="I88" s="297" t="s">
        <v>987</v>
      </c>
      <c r="J88" s="297">
        <v>20</v>
      </c>
      <c r="K88" s="311"/>
    </row>
    <row r="89" s="1" customFormat="1" ht="15" customHeight="1">
      <c r="B89" s="322"/>
      <c r="C89" s="297" t="s">
        <v>1008</v>
      </c>
      <c r="D89" s="297"/>
      <c r="E89" s="297"/>
      <c r="F89" s="320" t="s">
        <v>991</v>
      </c>
      <c r="G89" s="321"/>
      <c r="H89" s="297" t="s">
        <v>1009</v>
      </c>
      <c r="I89" s="297" t="s">
        <v>987</v>
      </c>
      <c r="J89" s="297">
        <v>20</v>
      </c>
      <c r="K89" s="311"/>
    </row>
    <row r="90" s="1" customFormat="1" ht="15" customHeight="1">
      <c r="B90" s="322"/>
      <c r="C90" s="297" t="s">
        <v>1010</v>
      </c>
      <c r="D90" s="297"/>
      <c r="E90" s="297"/>
      <c r="F90" s="320" t="s">
        <v>991</v>
      </c>
      <c r="G90" s="321"/>
      <c r="H90" s="297" t="s">
        <v>1011</v>
      </c>
      <c r="I90" s="297" t="s">
        <v>987</v>
      </c>
      <c r="J90" s="297">
        <v>50</v>
      </c>
      <c r="K90" s="311"/>
    </row>
    <row r="91" s="1" customFormat="1" ht="15" customHeight="1">
      <c r="B91" s="322"/>
      <c r="C91" s="297" t="s">
        <v>1012</v>
      </c>
      <c r="D91" s="297"/>
      <c r="E91" s="297"/>
      <c r="F91" s="320" t="s">
        <v>991</v>
      </c>
      <c r="G91" s="321"/>
      <c r="H91" s="297" t="s">
        <v>1012</v>
      </c>
      <c r="I91" s="297" t="s">
        <v>987</v>
      </c>
      <c r="J91" s="297">
        <v>50</v>
      </c>
      <c r="K91" s="311"/>
    </row>
    <row r="92" s="1" customFormat="1" ht="15" customHeight="1">
      <c r="B92" s="322"/>
      <c r="C92" s="297" t="s">
        <v>1013</v>
      </c>
      <c r="D92" s="297"/>
      <c r="E92" s="297"/>
      <c r="F92" s="320" t="s">
        <v>991</v>
      </c>
      <c r="G92" s="321"/>
      <c r="H92" s="297" t="s">
        <v>1014</v>
      </c>
      <c r="I92" s="297" t="s">
        <v>987</v>
      </c>
      <c r="J92" s="297">
        <v>255</v>
      </c>
      <c r="K92" s="311"/>
    </row>
    <row r="93" s="1" customFormat="1" ht="15" customHeight="1">
      <c r="B93" s="322"/>
      <c r="C93" s="297" t="s">
        <v>1015</v>
      </c>
      <c r="D93" s="297"/>
      <c r="E93" s="297"/>
      <c r="F93" s="320" t="s">
        <v>985</v>
      </c>
      <c r="G93" s="321"/>
      <c r="H93" s="297" t="s">
        <v>1016</v>
      </c>
      <c r="I93" s="297" t="s">
        <v>1017</v>
      </c>
      <c r="J93" s="297"/>
      <c r="K93" s="311"/>
    </row>
    <row r="94" s="1" customFormat="1" ht="15" customHeight="1">
      <c r="B94" s="322"/>
      <c r="C94" s="297" t="s">
        <v>1018</v>
      </c>
      <c r="D94" s="297"/>
      <c r="E94" s="297"/>
      <c r="F94" s="320" t="s">
        <v>985</v>
      </c>
      <c r="G94" s="321"/>
      <c r="H94" s="297" t="s">
        <v>1019</v>
      </c>
      <c r="I94" s="297" t="s">
        <v>1020</v>
      </c>
      <c r="J94" s="297"/>
      <c r="K94" s="311"/>
    </row>
    <row r="95" s="1" customFormat="1" ht="15" customHeight="1">
      <c r="B95" s="322"/>
      <c r="C95" s="297" t="s">
        <v>1021</v>
      </c>
      <c r="D95" s="297"/>
      <c r="E95" s="297"/>
      <c r="F95" s="320" t="s">
        <v>985</v>
      </c>
      <c r="G95" s="321"/>
      <c r="H95" s="297" t="s">
        <v>1021</v>
      </c>
      <c r="I95" s="297" t="s">
        <v>1020</v>
      </c>
      <c r="J95" s="297"/>
      <c r="K95" s="311"/>
    </row>
    <row r="96" s="1" customFormat="1" ht="15" customHeight="1">
      <c r="B96" s="322"/>
      <c r="C96" s="297" t="s">
        <v>37</v>
      </c>
      <c r="D96" s="297"/>
      <c r="E96" s="297"/>
      <c r="F96" s="320" t="s">
        <v>985</v>
      </c>
      <c r="G96" s="321"/>
      <c r="H96" s="297" t="s">
        <v>1022</v>
      </c>
      <c r="I96" s="297" t="s">
        <v>1020</v>
      </c>
      <c r="J96" s="297"/>
      <c r="K96" s="311"/>
    </row>
    <row r="97" s="1" customFormat="1" ht="15" customHeight="1">
      <c r="B97" s="322"/>
      <c r="C97" s="297" t="s">
        <v>47</v>
      </c>
      <c r="D97" s="297"/>
      <c r="E97" s="297"/>
      <c r="F97" s="320" t="s">
        <v>985</v>
      </c>
      <c r="G97" s="321"/>
      <c r="H97" s="297" t="s">
        <v>1023</v>
      </c>
      <c r="I97" s="297" t="s">
        <v>1020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1024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979</v>
      </c>
      <c r="D103" s="312"/>
      <c r="E103" s="312"/>
      <c r="F103" s="312" t="s">
        <v>980</v>
      </c>
      <c r="G103" s="313"/>
      <c r="H103" s="312" t="s">
        <v>53</v>
      </c>
      <c r="I103" s="312" t="s">
        <v>56</v>
      </c>
      <c r="J103" s="312" t="s">
        <v>981</v>
      </c>
      <c r="K103" s="311"/>
    </row>
    <row r="104" s="1" customFormat="1" ht="17.25" customHeight="1">
      <c r="B104" s="309"/>
      <c r="C104" s="314" t="s">
        <v>982</v>
      </c>
      <c r="D104" s="314"/>
      <c r="E104" s="314"/>
      <c r="F104" s="315" t="s">
        <v>983</v>
      </c>
      <c r="G104" s="316"/>
      <c r="H104" s="314"/>
      <c r="I104" s="314"/>
      <c r="J104" s="314" t="s">
        <v>984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52</v>
      </c>
      <c r="D106" s="319"/>
      <c r="E106" s="319"/>
      <c r="F106" s="320" t="s">
        <v>985</v>
      </c>
      <c r="G106" s="297"/>
      <c r="H106" s="297" t="s">
        <v>1025</v>
      </c>
      <c r="I106" s="297" t="s">
        <v>987</v>
      </c>
      <c r="J106" s="297">
        <v>20</v>
      </c>
      <c r="K106" s="311"/>
    </row>
    <row r="107" s="1" customFormat="1" ht="15" customHeight="1">
      <c r="B107" s="309"/>
      <c r="C107" s="297" t="s">
        <v>988</v>
      </c>
      <c r="D107" s="297"/>
      <c r="E107" s="297"/>
      <c r="F107" s="320" t="s">
        <v>985</v>
      </c>
      <c r="G107" s="297"/>
      <c r="H107" s="297" t="s">
        <v>1025</v>
      </c>
      <c r="I107" s="297" t="s">
        <v>987</v>
      </c>
      <c r="J107" s="297">
        <v>120</v>
      </c>
      <c r="K107" s="311"/>
    </row>
    <row r="108" s="1" customFormat="1" ht="15" customHeight="1">
      <c r="B108" s="322"/>
      <c r="C108" s="297" t="s">
        <v>990</v>
      </c>
      <c r="D108" s="297"/>
      <c r="E108" s="297"/>
      <c r="F108" s="320" t="s">
        <v>991</v>
      </c>
      <c r="G108" s="297"/>
      <c r="H108" s="297" t="s">
        <v>1025</v>
      </c>
      <c r="I108" s="297" t="s">
        <v>987</v>
      </c>
      <c r="J108" s="297">
        <v>50</v>
      </c>
      <c r="K108" s="311"/>
    </row>
    <row r="109" s="1" customFormat="1" ht="15" customHeight="1">
      <c r="B109" s="322"/>
      <c r="C109" s="297" t="s">
        <v>993</v>
      </c>
      <c r="D109" s="297"/>
      <c r="E109" s="297"/>
      <c r="F109" s="320" t="s">
        <v>985</v>
      </c>
      <c r="G109" s="297"/>
      <c r="H109" s="297" t="s">
        <v>1025</v>
      </c>
      <c r="I109" s="297" t="s">
        <v>995</v>
      </c>
      <c r="J109" s="297"/>
      <c r="K109" s="311"/>
    </row>
    <row r="110" s="1" customFormat="1" ht="15" customHeight="1">
      <c r="B110" s="322"/>
      <c r="C110" s="297" t="s">
        <v>1004</v>
      </c>
      <c r="D110" s="297"/>
      <c r="E110" s="297"/>
      <c r="F110" s="320" t="s">
        <v>991</v>
      </c>
      <c r="G110" s="297"/>
      <c r="H110" s="297" t="s">
        <v>1025</v>
      </c>
      <c r="I110" s="297" t="s">
        <v>987</v>
      </c>
      <c r="J110" s="297">
        <v>50</v>
      </c>
      <c r="K110" s="311"/>
    </row>
    <row r="111" s="1" customFormat="1" ht="15" customHeight="1">
      <c r="B111" s="322"/>
      <c r="C111" s="297" t="s">
        <v>1012</v>
      </c>
      <c r="D111" s="297"/>
      <c r="E111" s="297"/>
      <c r="F111" s="320" t="s">
        <v>991</v>
      </c>
      <c r="G111" s="297"/>
      <c r="H111" s="297" t="s">
        <v>1025</v>
      </c>
      <c r="I111" s="297" t="s">
        <v>987</v>
      </c>
      <c r="J111" s="297">
        <v>50</v>
      </c>
      <c r="K111" s="311"/>
    </row>
    <row r="112" s="1" customFormat="1" ht="15" customHeight="1">
      <c r="B112" s="322"/>
      <c r="C112" s="297" t="s">
        <v>1010</v>
      </c>
      <c r="D112" s="297"/>
      <c r="E112" s="297"/>
      <c r="F112" s="320" t="s">
        <v>991</v>
      </c>
      <c r="G112" s="297"/>
      <c r="H112" s="297" t="s">
        <v>1025</v>
      </c>
      <c r="I112" s="297" t="s">
        <v>987</v>
      </c>
      <c r="J112" s="297">
        <v>50</v>
      </c>
      <c r="K112" s="311"/>
    </row>
    <row r="113" s="1" customFormat="1" ht="15" customHeight="1">
      <c r="B113" s="322"/>
      <c r="C113" s="297" t="s">
        <v>52</v>
      </c>
      <c r="D113" s="297"/>
      <c r="E113" s="297"/>
      <c r="F113" s="320" t="s">
        <v>985</v>
      </c>
      <c r="G113" s="297"/>
      <c r="H113" s="297" t="s">
        <v>1026</v>
      </c>
      <c r="I113" s="297" t="s">
        <v>987</v>
      </c>
      <c r="J113" s="297">
        <v>20</v>
      </c>
      <c r="K113" s="311"/>
    </row>
    <row r="114" s="1" customFormat="1" ht="15" customHeight="1">
      <c r="B114" s="322"/>
      <c r="C114" s="297" t="s">
        <v>1027</v>
      </c>
      <c r="D114" s="297"/>
      <c r="E114" s="297"/>
      <c r="F114" s="320" t="s">
        <v>985</v>
      </c>
      <c r="G114" s="297"/>
      <c r="H114" s="297" t="s">
        <v>1028</v>
      </c>
      <c r="I114" s="297" t="s">
        <v>987</v>
      </c>
      <c r="J114" s="297">
        <v>120</v>
      </c>
      <c r="K114" s="311"/>
    </row>
    <row r="115" s="1" customFormat="1" ht="15" customHeight="1">
      <c r="B115" s="322"/>
      <c r="C115" s="297" t="s">
        <v>37</v>
      </c>
      <c r="D115" s="297"/>
      <c r="E115" s="297"/>
      <c r="F115" s="320" t="s">
        <v>985</v>
      </c>
      <c r="G115" s="297"/>
      <c r="H115" s="297" t="s">
        <v>1029</v>
      </c>
      <c r="I115" s="297" t="s">
        <v>1020</v>
      </c>
      <c r="J115" s="297"/>
      <c r="K115" s="311"/>
    </row>
    <row r="116" s="1" customFormat="1" ht="15" customHeight="1">
      <c r="B116" s="322"/>
      <c r="C116" s="297" t="s">
        <v>47</v>
      </c>
      <c r="D116" s="297"/>
      <c r="E116" s="297"/>
      <c r="F116" s="320" t="s">
        <v>985</v>
      </c>
      <c r="G116" s="297"/>
      <c r="H116" s="297" t="s">
        <v>1030</v>
      </c>
      <c r="I116" s="297" t="s">
        <v>1020</v>
      </c>
      <c r="J116" s="297"/>
      <c r="K116" s="311"/>
    </row>
    <row r="117" s="1" customFormat="1" ht="15" customHeight="1">
      <c r="B117" s="322"/>
      <c r="C117" s="297" t="s">
        <v>56</v>
      </c>
      <c r="D117" s="297"/>
      <c r="E117" s="297"/>
      <c r="F117" s="320" t="s">
        <v>985</v>
      </c>
      <c r="G117" s="297"/>
      <c r="H117" s="297" t="s">
        <v>1031</v>
      </c>
      <c r="I117" s="297" t="s">
        <v>1032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1033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979</v>
      </c>
      <c r="D123" s="312"/>
      <c r="E123" s="312"/>
      <c r="F123" s="312" t="s">
        <v>980</v>
      </c>
      <c r="G123" s="313"/>
      <c r="H123" s="312" t="s">
        <v>53</v>
      </c>
      <c r="I123" s="312" t="s">
        <v>56</v>
      </c>
      <c r="J123" s="312" t="s">
        <v>981</v>
      </c>
      <c r="K123" s="341"/>
    </row>
    <row r="124" s="1" customFormat="1" ht="17.25" customHeight="1">
      <c r="B124" s="340"/>
      <c r="C124" s="314" t="s">
        <v>982</v>
      </c>
      <c r="D124" s="314"/>
      <c r="E124" s="314"/>
      <c r="F124" s="315" t="s">
        <v>983</v>
      </c>
      <c r="G124" s="316"/>
      <c r="H124" s="314"/>
      <c r="I124" s="314"/>
      <c r="J124" s="314" t="s">
        <v>984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988</v>
      </c>
      <c r="D126" s="319"/>
      <c r="E126" s="319"/>
      <c r="F126" s="320" t="s">
        <v>985</v>
      </c>
      <c r="G126" s="297"/>
      <c r="H126" s="297" t="s">
        <v>1025</v>
      </c>
      <c r="I126" s="297" t="s">
        <v>987</v>
      </c>
      <c r="J126" s="297">
        <v>120</v>
      </c>
      <c r="K126" s="345"/>
    </row>
    <row r="127" s="1" customFormat="1" ht="15" customHeight="1">
      <c r="B127" s="342"/>
      <c r="C127" s="297" t="s">
        <v>1034</v>
      </c>
      <c r="D127" s="297"/>
      <c r="E127" s="297"/>
      <c r="F127" s="320" t="s">
        <v>985</v>
      </c>
      <c r="G127" s="297"/>
      <c r="H127" s="297" t="s">
        <v>1035</v>
      </c>
      <c r="I127" s="297" t="s">
        <v>987</v>
      </c>
      <c r="J127" s="297" t="s">
        <v>1036</v>
      </c>
      <c r="K127" s="345"/>
    </row>
    <row r="128" s="1" customFormat="1" ht="15" customHeight="1">
      <c r="B128" s="342"/>
      <c r="C128" s="297" t="s">
        <v>933</v>
      </c>
      <c r="D128" s="297"/>
      <c r="E128" s="297"/>
      <c r="F128" s="320" t="s">
        <v>985</v>
      </c>
      <c r="G128" s="297"/>
      <c r="H128" s="297" t="s">
        <v>1037</v>
      </c>
      <c r="I128" s="297" t="s">
        <v>987</v>
      </c>
      <c r="J128" s="297" t="s">
        <v>1036</v>
      </c>
      <c r="K128" s="345"/>
    </row>
    <row r="129" s="1" customFormat="1" ht="15" customHeight="1">
      <c r="B129" s="342"/>
      <c r="C129" s="297" t="s">
        <v>996</v>
      </c>
      <c r="D129" s="297"/>
      <c r="E129" s="297"/>
      <c r="F129" s="320" t="s">
        <v>991</v>
      </c>
      <c r="G129" s="297"/>
      <c r="H129" s="297" t="s">
        <v>997</v>
      </c>
      <c r="I129" s="297" t="s">
        <v>987</v>
      </c>
      <c r="J129" s="297">
        <v>15</v>
      </c>
      <c r="K129" s="345"/>
    </row>
    <row r="130" s="1" customFormat="1" ht="15" customHeight="1">
      <c r="B130" s="342"/>
      <c r="C130" s="323" t="s">
        <v>998</v>
      </c>
      <c r="D130" s="323"/>
      <c r="E130" s="323"/>
      <c r="F130" s="324" t="s">
        <v>991</v>
      </c>
      <c r="G130" s="323"/>
      <c r="H130" s="323" t="s">
        <v>999</v>
      </c>
      <c r="I130" s="323" t="s">
        <v>987</v>
      </c>
      <c r="J130" s="323">
        <v>15</v>
      </c>
      <c r="K130" s="345"/>
    </row>
    <row r="131" s="1" customFormat="1" ht="15" customHeight="1">
      <c r="B131" s="342"/>
      <c r="C131" s="323" t="s">
        <v>1000</v>
      </c>
      <c r="D131" s="323"/>
      <c r="E131" s="323"/>
      <c r="F131" s="324" t="s">
        <v>991</v>
      </c>
      <c r="G131" s="323"/>
      <c r="H131" s="323" t="s">
        <v>1001</v>
      </c>
      <c r="I131" s="323" t="s">
        <v>987</v>
      </c>
      <c r="J131" s="323">
        <v>20</v>
      </c>
      <c r="K131" s="345"/>
    </row>
    <row r="132" s="1" customFormat="1" ht="15" customHeight="1">
      <c r="B132" s="342"/>
      <c r="C132" s="323" t="s">
        <v>1002</v>
      </c>
      <c r="D132" s="323"/>
      <c r="E132" s="323"/>
      <c r="F132" s="324" t="s">
        <v>991</v>
      </c>
      <c r="G132" s="323"/>
      <c r="H132" s="323" t="s">
        <v>1003</v>
      </c>
      <c r="I132" s="323" t="s">
        <v>987</v>
      </c>
      <c r="J132" s="323">
        <v>20</v>
      </c>
      <c r="K132" s="345"/>
    </row>
    <row r="133" s="1" customFormat="1" ht="15" customHeight="1">
      <c r="B133" s="342"/>
      <c r="C133" s="297" t="s">
        <v>990</v>
      </c>
      <c r="D133" s="297"/>
      <c r="E133" s="297"/>
      <c r="F133" s="320" t="s">
        <v>991</v>
      </c>
      <c r="G133" s="297"/>
      <c r="H133" s="297" t="s">
        <v>1025</v>
      </c>
      <c r="I133" s="297" t="s">
        <v>987</v>
      </c>
      <c r="J133" s="297">
        <v>50</v>
      </c>
      <c r="K133" s="345"/>
    </row>
    <row r="134" s="1" customFormat="1" ht="15" customHeight="1">
      <c r="B134" s="342"/>
      <c r="C134" s="297" t="s">
        <v>1004</v>
      </c>
      <c r="D134" s="297"/>
      <c r="E134" s="297"/>
      <c r="F134" s="320" t="s">
        <v>991</v>
      </c>
      <c r="G134" s="297"/>
      <c r="H134" s="297" t="s">
        <v>1025</v>
      </c>
      <c r="I134" s="297" t="s">
        <v>987</v>
      </c>
      <c r="J134" s="297">
        <v>50</v>
      </c>
      <c r="K134" s="345"/>
    </row>
    <row r="135" s="1" customFormat="1" ht="15" customHeight="1">
      <c r="B135" s="342"/>
      <c r="C135" s="297" t="s">
        <v>1010</v>
      </c>
      <c r="D135" s="297"/>
      <c r="E135" s="297"/>
      <c r="F135" s="320" t="s">
        <v>991</v>
      </c>
      <c r="G135" s="297"/>
      <c r="H135" s="297" t="s">
        <v>1025</v>
      </c>
      <c r="I135" s="297" t="s">
        <v>987</v>
      </c>
      <c r="J135" s="297">
        <v>50</v>
      </c>
      <c r="K135" s="345"/>
    </row>
    <row r="136" s="1" customFormat="1" ht="15" customHeight="1">
      <c r="B136" s="342"/>
      <c r="C136" s="297" t="s">
        <v>1012</v>
      </c>
      <c r="D136" s="297"/>
      <c r="E136" s="297"/>
      <c r="F136" s="320" t="s">
        <v>991</v>
      </c>
      <c r="G136" s="297"/>
      <c r="H136" s="297" t="s">
        <v>1025</v>
      </c>
      <c r="I136" s="297" t="s">
        <v>987</v>
      </c>
      <c r="J136" s="297">
        <v>50</v>
      </c>
      <c r="K136" s="345"/>
    </row>
    <row r="137" s="1" customFormat="1" ht="15" customHeight="1">
      <c r="B137" s="342"/>
      <c r="C137" s="297" t="s">
        <v>1013</v>
      </c>
      <c r="D137" s="297"/>
      <c r="E137" s="297"/>
      <c r="F137" s="320" t="s">
        <v>991</v>
      </c>
      <c r="G137" s="297"/>
      <c r="H137" s="297" t="s">
        <v>1038</v>
      </c>
      <c r="I137" s="297" t="s">
        <v>987</v>
      </c>
      <c r="J137" s="297">
        <v>255</v>
      </c>
      <c r="K137" s="345"/>
    </row>
    <row r="138" s="1" customFormat="1" ht="15" customHeight="1">
      <c r="B138" s="342"/>
      <c r="C138" s="297" t="s">
        <v>1015</v>
      </c>
      <c r="D138" s="297"/>
      <c r="E138" s="297"/>
      <c r="F138" s="320" t="s">
        <v>985</v>
      </c>
      <c r="G138" s="297"/>
      <c r="H138" s="297" t="s">
        <v>1039</v>
      </c>
      <c r="I138" s="297" t="s">
        <v>1017</v>
      </c>
      <c r="J138" s="297"/>
      <c r="K138" s="345"/>
    </row>
    <row r="139" s="1" customFormat="1" ht="15" customHeight="1">
      <c r="B139" s="342"/>
      <c r="C139" s="297" t="s">
        <v>1018</v>
      </c>
      <c r="D139" s="297"/>
      <c r="E139" s="297"/>
      <c r="F139" s="320" t="s">
        <v>985</v>
      </c>
      <c r="G139" s="297"/>
      <c r="H139" s="297" t="s">
        <v>1040</v>
      </c>
      <c r="I139" s="297" t="s">
        <v>1020</v>
      </c>
      <c r="J139" s="297"/>
      <c r="K139" s="345"/>
    </row>
    <row r="140" s="1" customFormat="1" ht="15" customHeight="1">
      <c r="B140" s="342"/>
      <c r="C140" s="297" t="s">
        <v>1021</v>
      </c>
      <c r="D140" s="297"/>
      <c r="E140" s="297"/>
      <c r="F140" s="320" t="s">
        <v>985</v>
      </c>
      <c r="G140" s="297"/>
      <c r="H140" s="297" t="s">
        <v>1021</v>
      </c>
      <c r="I140" s="297" t="s">
        <v>1020</v>
      </c>
      <c r="J140" s="297"/>
      <c r="K140" s="345"/>
    </row>
    <row r="141" s="1" customFormat="1" ht="15" customHeight="1">
      <c r="B141" s="342"/>
      <c r="C141" s="297" t="s">
        <v>37</v>
      </c>
      <c r="D141" s="297"/>
      <c r="E141" s="297"/>
      <c r="F141" s="320" t="s">
        <v>985</v>
      </c>
      <c r="G141" s="297"/>
      <c r="H141" s="297" t="s">
        <v>1041</v>
      </c>
      <c r="I141" s="297" t="s">
        <v>1020</v>
      </c>
      <c r="J141" s="297"/>
      <c r="K141" s="345"/>
    </row>
    <row r="142" s="1" customFormat="1" ht="15" customHeight="1">
      <c r="B142" s="342"/>
      <c r="C142" s="297" t="s">
        <v>1042</v>
      </c>
      <c r="D142" s="297"/>
      <c r="E142" s="297"/>
      <c r="F142" s="320" t="s">
        <v>985</v>
      </c>
      <c r="G142" s="297"/>
      <c r="H142" s="297" t="s">
        <v>1043</v>
      </c>
      <c r="I142" s="297" t="s">
        <v>1020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1044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979</v>
      </c>
      <c r="D148" s="312"/>
      <c r="E148" s="312"/>
      <c r="F148" s="312" t="s">
        <v>980</v>
      </c>
      <c r="G148" s="313"/>
      <c r="H148" s="312" t="s">
        <v>53</v>
      </c>
      <c r="I148" s="312" t="s">
        <v>56</v>
      </c>
      <c r="J148" s="312" t="s">
        <v>981</v>
      </c>
      <c r="K148" s="311"/>
    </row>
    <row r="149" s="1" customFormat="1" ht="17.25" customHeight="1">
      <c r="B149" s="309"/>
      <c r="C149" s="314" t="s">
        <v>982</v>
      </c>
      <c r="D149" s="314"/>
      <c r="E149" s="314"/>
      <c r="F149" s="315" t="s">
        <v>983</v>
      </c>
      <c r="G149" s="316"/>
      <c r="H149" s="314"/>
      <c r="I149" s="314"/>
      <c r="J149" s="314" t="s">
        <v>984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988</v>
      </c>
      <c r="D151" s="297"/>
      <c r="E151" s="297"/>
      <c r="F151" s="350" t="s">
        <v>985</v>
      </c>
      <c r="G151" s="297"/>
      <c r="H151" s="349" t="s">
        <v>1025</v>
      </c>
      <c r="I151" s="349" t="s">
        <v>987</v>
      </c>
      <c r="J151" s="349">
        <v>120</v>
      </c>
      <c r="K151" s="345"/>
    </row>
    <row r="152" s="1" customFormat="1" ht="15" customHeight="1">
      <c r="B152" s="322"/>
      <c r="C152" s="349" t="s">
        <v>1034</v>
      </c>
      <c r="D152" s="297"/>
      <c r="E152" s="297"/>
      <c r="F152" s="350" t="s">
        <v>985</v>
      </c>
      <c r="G152" s="297"/>
      <c r="H152" s="349" t="s">
        <v>1045</v>
      </c>
      <c r="I152" s="349" t="s">
        <v>987</v>
      </c>
      <c r="J152" s="349" t="s">
        <v>1036</v>
      </c>
      <c r="K152" s="345"/>
    </row>
    <row r="153" s="1" customFormat="1" ht="15" customHeight="1">
      <c r="B153" s="322"/>
      <c r="C153" s="349" t="s">
        <v>933</v>
      </c>
      <c r="D153" s="297"/>
      <c r="E153" s="297"/>
      <c r="F153" s="350" t="s">
        <v>985</v>
      </c>
      <c r="G153" s="297"/>
      <c r="H153" s="349" t="s">
        <v>1046</v>
      </c>
      <c r="I153" s="349" t="s">
        <v>987</v>
      </c>
      <c r="J153" s="349" t="s">
        <v>1036</v>
      </c>
      <c r="K153" s="345"/>
    </row>
    <row r="154" s="1" customFormat="1" ht="15" customHeight="1">
      <c r="B154" s="322"/>
      <c r="C154" s="349" t="s">
        <v>990</v>
      </c>
      <c r="D154" s="297"/>
      <c r="E154" s="297"/>
      <c r="F154" s="350" t="s">
        <v>991</v>
      </c>
      <c r="G154" s="297"/>
      <c r="H154" s="349" t="s">
        <v>1025</v>
      </c>
      <c r="I154" s="349" t="s">
        <v>987</v>
      </c>
      <c r="J154" s="349">
        <v>50</v>
      </c>
      <c r="K154" s="345"/>
    </row>
    <row r="155" s="1" customFormat="1" ht="15" customHeight="1">
      <c r="B155" s="322"/>
      <c r="C155" s="349" t="s">
        <v>993</v>
      </c>
      <c r="D155" s="297"/>
      <c r="E155" s="297"/>
      <c r="F155" s="350" t="s">
        <v>985</v>
      </c>
      <c r="G155" s="297"/>
      <c r="H155" s="349" t="s">
        <v>1025</v>
      </c>
      <c r="I155" s="349" t="s">
        <v>995</v>
      </c>
      <c r="J155" s="349"/>
      <c r="K155" s="345"/>
    </row>
    <row r="156" s="1" customFormat="1" ht="15" customHeight="1">
      <c r="B156" s="322"/>
      <c r="C156" s="349" t="s">
        <v>1004</v>
      </c>
      <c r="D156" s="297"/>
      <c r="E156" s="297"/>
      <c r="F156" s="350" t="s">
        <v>991</v>
      </c>
      <c r="G156" s="297"/>
      <c r="H156" s="349" t="s">
        <v>1025</v>
      </c>
      <c r="I156" s="349" t="s">
        <v>987</v>
      </c>
      <c r="J156" s="349">
        <v>50</v>
      </c>
      <c r="K156" s="345"/>
    </row>
    <row r="157" s="1" customFormat="1" ht="15" customHeight="1">
      <c r="B157" s="322"/>
      <c r="C157" s="349" t="s">
        <v>1012</v>
      </c>
      <c r="D157" s="297"/>
      <c r="E157" s="297"/>
      <c r="F157" s="350" t="s">
        <v>991</v>
      </c>
      <c r="G157" s="297"/>
      <c r="H157" s="349" t="s">
        <v>1025</v>
      </c>
      <c r="I157" s="349" t="s">
        <v>987</v>
      </c>
      <c r="J157" s="349">
        <v>50</v>
      </c>
      <c r="K157" s="345"/>
    </row>
    <row r="158" s="1" customFormat="1" ht="15" customHeight="1">
      <c r="B158" s="322"/>
      <c r="C158" s="349" t="s">
        <v>1010</v>
      </c>
      <c r="D158" s="297"/>
      <c r="E158" s="297"/>
      <c r="F158" s="350" t="s">
        <v>991</v>
      </c>
      <c r="G158" s="297"/>
      <c r="H158" s="349" t="s">
        <v>1025</v>
      </c>
      <c r="I158" s="349" t="s">
        <v>987</v>
      </c>
      <c r="J158" s="349">
        <v>50</v>
      </c>
      <c r="K158" s="345"/>
    </row>
    <row r="159" s="1" customFormat="1" ht="15" customHeight="1">
      <c r="B159" s="322"/>
      <c r="C159" s="349" t="s">
        <v>123</v>
      </c>
      <c r="D159" s="297"/>
      <c r="E159" s="297"/>
      <c r="F159" s="350" t="s">
        <v>985</v>
      </c>
      <c r="G159" s="297"/>
      <c r="H159" s="349" t="s">
        <v>1047</v>
      </c>
      <c r="I159" s="349" t="s">
        <v>987</v>
      </c>
      <c r="J159" s="349" t="s">
        <v>1048</v>
      </c>
      <c r="K159" s="345"/>
    </row>
    <row r="160" s="1" customFormat="1" ht="15" customHeight="1">
      <c r="B160" s="322"/>
      <c r="C160" s="349" t="s">
        <v>1049</v>
      </c>
      <c r="D160" s="297"/>
      <c r="E160" s="297"/>
      <c r="F160" s="350" t="s">
        <v>985</v>
      </c>
      <c r="G160" s="297"/>
      <c r="H160" s="349" t="s">
        <v>1050</v>
      </c>
      <c r="I160" s="349" t="s">
        <v>1020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1051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979</v>
      </c>
      <c r="D166" s="312"/>
      <c r="E166" s="312"/>
      <c r="F166" s="312" t="s">
        <v>980</v>
      </c>
      <c r="G166" s="354"/>
      <c r="H166" s="355" t="s">
        <v>53</v>
      </c>
      <c r="I166" s="355" t="s">
        <v>56</v>
      </c>
      <c r="J166" s="312" t="s">
        <v>981</v>
      </c>
      <c r="K166" s="289"/>
    </row>
    <row r="167" s="1" customFormat="1" ht="17.25" customHeight="1">
      <c r="B167" s="290"/>
      <c r="C167" s="314" t="s">
        <v>982</v>
      </c>
      <c r="D167" s="314"/>
      <c r="E167" s="314"/>
      <c r="F167" s="315" t="s">
        <v>983</v>
      </c>
      <c r="G167" s="356"/>
      <c r="H167" s="357"/>
      <c r="I167" s="357"/>
      <c r="J167" s="314" t="s">
        <v>984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988</v>
      </c>
      <c r="D169" s="297"/>
      <c r="E169" s="297"/>
      <c r="F169" s="320" t="s">
        <v>985</v>
      </c>
      <c r="G169" s="297"/>
      <c r="H169" s="297" t="s">
        <v>1025</v>
      </c>
      <c r="I169" s="297" t="s">
        <v>987</v>
      </c>
      <c r="J169" s="297">
        <v>120</v>
      </c>
      <c r="K169" s="345"/>
    </row>
    <row r="170" s="1" customFormat="1" ht="15" customHeight="1">
      <c r="B170" s="322"/>
      <c r="C170" s="297" t="s">
        <v>1034</v>
      </c>
      <c r="D170" s="297"/>
      <c r="E170" s="297"/>
      <c r="F170" s="320" t="s">
        <v>985</v>
      </c>
      <c r="G170" s="297"/>
      <c r="H170" s="297" t="s">
        <v>1035</v>
      </c>
      <c r="I170" s="297" t="s">
        <v>987</v>
      </c>
      <c r="J170" s="297" t="s">
        <v>1036</v>
      </c>
      <c r="K170" s="345"/>
    </row>
    <row r="171" s="1" customFormat="1" ht="15" customHeight="1">
      <c r="B171" s="322"/>
      <c r="C171" s="297" t="s">
        <v>933</v>
      </c>
      <c r="D171" s="297"/>
      <c r="E171" s="297"/>
      <c r="F171" s="320" t="s">
        <v>985</v>
      </c>
      <c r="G171" s="297"/>
      <c r="H171" s="297" t="s">
        <v>1052</v>
      </c>
      <c r="I171" s="297" t="s">
        <v>987</v>
      </c>
      <c r="J171" s="297" t="s">
        <v>1036</v>
      </c>
      <c r="K171" s="345"/>
    </row>
    <row r="172" s="1" customFormat="1" ht="15" customHeight="1">
      <c r="B172" s="322"/>
      <c r="C172" s="297" t="s">
        <v>990</v>
      </c>
      <c r="D172" s="297"/>
      <c r="E172" s="297"/>
      <c r="F172" s="320" t="s">
        <v>991</v>
      </c>
      <c r="G172" s="297"/>
      <c r="H172" s="297" t="s">
        <v>1052</v>
      </c>
      <c r="I172" s="297" t="s">
        <v>987</v>
      </c>
      <c r="J172" s="297">
        <v>50</v>
      </c>
      <c r="K172" s="345"/>
    </row>
    <row r="173" s="1" customFormat="1" ht="15" customHeight="1">
      <c r="B173" s="322"/>
      <c r="C173" s="297" t="s">
        <v>993</v>
      </c>
      <c r="D173" s="297"/>
      <c r="E173" s="297"/>
      <c r="F173" s="320" t="s">
        <v>985</v>
      </c>
      <c r="G173" s="297"/>
      <c r="H173" s="297" t="s">
        <v>1052</v>
      </c>
      <c r="I173" s="297" t="s">
        <v>995</v>
      </c>
      <c r="J173" s="297"/>
      <c r="K173" s="345"/>
    </row>
    <row r="174" s="1" customFormat="1" ht="15" customHeight="1">
      <c r="B174" s="322"/>
      <c r="C174" s="297" t="s">
        <v>1004</v>
      </c>
      <c r="D174" s="297"/>
      <c r="E174" s="297"/>
      <c r="F174" s="320" t="s">
        <v>991</v>
      </c>
      <c r="G174" s="297"/>
      <c r="H174" s="297" t="s">
        <v>1052</v>
      </c>
      <c r="I174" s="297" t="s">
        <v>987</v>
      </c>
      <c r="J174" s="297">
        <v>50</v>
      </c>
      <c r="K174" s="345"/>
    </row>
    <row r="175" s="1" customFormat="1" ht="15" customHeight="1">
      <c r="B175" s="322"/>
      <c r="C175" s="297" t="s">
        <v>1012</v>
      </c>
      <c r="D175" s="297"/>
      <c r="E175" s="297"/>
      <c r="F175" s="320" t="s">
        <v>991</v>
      </c>
      <c r="G175" s="297"/>
      <c r="H175" s="297" t="s">
        <v>1052</v>
      </c>
      <c r="I175" s="297" t="s">
        <v>987</v>
      </c>
      <c r="J175" s="297">
        <v>50</v>
      </c>
      <c r="K175" s="345"/>
    </row>
    <row r="176" s="1" customFormat="1" ht="15" customHeight="1">
      <c r="B176" s="322"/>
      <c r="C176" s="297" t="s">
        <v>1010</v>
      </c>
      <c r="D176" s="297"/>
      <c r="E176" s="297"/>
      <c r="F176" s="320" t="s">
        <v>991</v>
      </c>
      <c r="G176" s="297"/>
      <c r="H176" s="297" t="s">
        <v>1052</v>
      </c>
      <c r="I176" s="297" t="s">
        <v>987</v>
      </c>
      <c r="J176" s="297">
        <v>50</v>
      </c>
      <c r="K176" s="345"/>
    </row>
    <row r="177" s="1" customFormat="1" ht="15" customHeight="1">
      <c r="B177" s="322"/>
      <c r="C177" s="297" t="s">
        <v>135</v>
      </c>
      <c r="D177" s="297"/>
      <c r="E177" s="297"/>
      <c r="F177" s="320" t="s">
        <v>985</v>
      </c>
      <c r="G177" s="297"/>
      <c r="H177" s="297" t="s">
        <v>1053</v>
      </c>
      <c r="I177" s="297" t="s">
        <v>1054</v>
      </c>
      <c r="J177" s="297"/>
      <c r="K177" s="345"/>
    </row>
    <row r="178" s="1" customFormat="1" ht="15" customHeight="1">
      <c r="B178" s="322"/>
      <c r="C178" s="297" t="s">
        <v>56</v>
      </c>
      <c r="D178" s="297"/>
      <c r="E178" s="297"/>
      <c r="F178" s="320" t="s">
        <v>985</v>
      </c>
      <c r="G178" s="297"/>
      <c r="H178" s="297" t="s">
        <v>1055</v>
      </c>
      <c r="I178" s="297" t="s">
        <v>1056</v>
      </c>
      <c r="J178" s="297">
        <v>1</v>
      </c>
      <c r="K178" s="345"/>
    </row>
    <row r="179" s="1" customFormat="1" ht="15" customHeight="1">
      <c r="B179" s="322"/>
      <c r="C179" s="297" t="s">
        <v>52</v>
      </c>
      <c r="D179" s="297"/>
      <c r="E179" s="297"/>
      <c r="F179" s="320" t="s">
        <v>985</v>
      </c>
      <c r="G179" s="297"/>
      <c r="H179" s="297" t="s">
        <v>1057</v>
      </c>
      <c r="I179" s="297" t="s">
        <v>987</v>
      </c>
      <c r="J179" s="297">
        <v>20</v>
      </c>
      <c r="K179" s="345"/>
    </row>
    <row r="180" s="1" customFormat="1" ht="15" customHeight="1">
      <c r="B180" s="322"/>
      <c r="C180" s="297" t="s">
        <v>53</v>
      </c>
      <c r="D180" s="297"/>
      <c r="E180" s="297"/>
      <c r="F180" s="320" t="s">
        <v>985</v>
      </c>
      <c r="G180" s="297"/>
      <c r="H180" s="297" t="s">
        <v>1058</v>
      </c>
      <c r="I180" s="297" t="s">
        <v>987</v>
      </c>
      <c r="J180" s="297">
        <v>255</v>
      </c>
      <c r="K180" s="345"/>
    </row>
    <row r="181" s="1" customFormat="1" ht="15" customHeight="1">
      <c r="B181" s="322"/>
      <c r="C181" s="297" t="s">
        <v>136</v>
      </c>
      <c r="D181" s="297"/>
      <c r="E181" s="297"/>
      <c r="F181" s="320" t="s">
        <v>985</v>
      </c>
      <c r="G181" s="297"/>
      <c r="H181" s="297" t="s">
        <v>949</v>
      </c>
      <c r="I181" s="297" t="s">
        <v>987</v>
      </c>
      <c r="J181" s="297">
        <v>10</v>
      </c>
      <c r="K181" s="345"/>
    </row>
    <row r="182" s="1" customFormat="1" ht="15" customHeight="1">
      <c r="B182" s="322"/>
      <c r="C182" s="297" t="s">
        <v>137</v>
      </c>
      <c r="D182" s="297"/>
      <c r="E182" s="297"/>
      <c r="F182" s="320" t="s">
        <v>985</v>
      </c>
      <c r="G182" s="297"/>
      <c r="H182" s="297" t="s">
        <v>1059</v>
      </c>
      <c r="I182" s="297" t="s">
        <v>1020</v>
      </c>
      <c r="J182" s="297"/>
      <c r="K182" s="345"/>
    </row>
    <row r="183" s="1" customFormat="1" ht="15" customHeight="1">
      <c r="B183" s="322"/>
      <c r="C183" s="297" t="s">
        <v>1060</v>
      </c>
      <c r="D183" s="297"/>
      <c r="E183" s="297"/>
      <c r="F183" s="320" t="s">
        <v>985</v>
      </c>
      <c r="G183" s="297"/>
      <c r="H183" s="297" t="s">
        <v>1061</v>
      </c>
      <c r="I183" s="297" t="s">
        <v>1020</v>
      </c>
      <c r="J183" s="297"/>
      <c r="K183" s="345"/>
    </row>
    <row r="184" s="1" customFormat="1" ht="15" customHeight="1">
      <c r="B184" s="322"/>
      <c r="C184" s="297" t="s">
        <v>1049</v>
      </c>
      <c r="D184" s="297"/>
      <c r="E184" s="297"/>
      <c r="F184" s="320" t="s">
        <v>985</v>
      </c>
      <c r="G184" s="297"/>
      <c r="H184" s="297" t="s">
        <v>1062</v>
      </c>
      <c r="I184" s="297" t="s">
        <v>1020</v>
      </c>
      <c r="J184" s="297"/>
      <c r="K184" s="345"/>
    </row>
    <row r="185" s="1" customFormat="1" ht="15" customHeight="1">
      <c r="B185" s="322"/>
      <c r="C185" s="297" t="s">
        <v>140</v>
      </c>
      <c r="D185" s="297"/>
      <c r="E185" s="297"/>
      <c r="F185" s="320" t="s">
        <v>991</v>
      </c>
      <c r="G185" s="297"/>
      <c r="H185" s="297" t="s">
        <v>1063</v>
      </c>
      <c r="I185" s="297" t="s">
        <v>987</v>
      </c>
      <c r="J185" s="297">
        <v>50</v>
      </c>
      <c r="K185" s="345"/>
    </row>
    <row r="186" s="1" customFormat="1" ht="15" customHeight="1">
      <c r="B186" s="322"/>
      <c r="C186" s="297" t="s">
        <v>1064</v>
      </c>
      <c r="D186" s="297"/>
      <c r="E186" s="297"/>
      <c r="F186" s="320" t="s">
        <v>991</v>
      </c>
      <c r="G186" s="297"/>
      <c r="H186" s="297" t="s">
        <v>1065</v>
      </c>
      <c r="I186" s="297" t="s">
        <v>1066</v>
      </c>
      <c r="J186" s="297"/>
      <c r="K186" s="345"/>
    </row>
    <row r="187" s="1" customFormat="1" ht="15" customHeight="1">
      <c r="B187" s="322"/>
      <c r="C187" s="297" t="s">
        <v>1067</v>
      </c>
      <c r="D187" s="297"/>
      <c r="E187" s="297"/>
      <c r="F187" s="320" t="s">
        <v>991</v>
      </c>
      <c r="G187" s="297"/>
      <c r="H187" s="297" t="s">
        <v>1068</v>
      </c>
      <c r="I187" s="297" t="s">
        <v>1066</v>
      </c>
      <c r="J187" s="297"/>
      <c r="K187" s="345"/>
    </row>
    <row r="188" s="1" customFormat="1" ht="15" customHeight="1">
      <c r="B188" s="322"/>
      <c r="C188" s="297" t="s">
        <v>1069</v>
      </c>
      <c r="D188" s="297"/>
      <c r="E188" s="297"/>
      <c r="F188" s="320" t="s">
        <v>991</v>
      </c>
      <c r="G188" s="297"/>
      <c r="H188" s="297" t="s">
        <v>1070</v>
      </c>
      <c r="I188" s="297" t="s">
        <v>1066</v>
      </c>
      <c r="J188" s="297"/>
      <c r="K188" s="345"/>
    </row>
    <row r="189" s="1" customFormat="1" ht="15" customHeight="1">
      <c r="B189" s="322"/>
      <c r="C189" s="358" t="s">
        <v>1071</v>
      </c>
      <c r="D189" s="297"/>
      <c r="E189" s="297"/>
      <c r="F189" s="320" t="s">
        <v>991</v>
      </c>
      <c r="G189" s="297"/>
      <c r="H189" s="297" t="s">
        <v>1072</v>
      </c>
      <c r="I189" s="297" t="s">
        <v>1073</v>
      </c>
      <c r="J189" s="359" t="s">
        <v>1074</v>
      </c>
      <c r="K189" s="345"/>
    </row>
    <row r="190" s="16" customFormat="1" ht="15" customHeight="1">
      <c r="B190" s="360"/>
      <c r="C190" s="361" t="s">
        <v>1075</v>
      </c>
      <c r="D190" s="362"/>
      <c r="E190" s="362"/>
      <c r="F190" s="363" t="s">
        <v>991</v>
      </c>
      <c r="G190" s="362"/>
      <c r="H190" s="362" t="s">
        <v>1076</v>
      </c>
      <c r="I190" s="362" t="s">
        <v>1073</v>
      </c>
      <c r="J190" s="364" t="s">
        <v>1074</v>
      </c>
      <c r="K190" s="365"/>
    </row>
    <row r="191" s="1" customFormat="1" ht="15" customHeight="1">
      <c r="B191" s="322"/>
      <c r="C191" s="358" t="s">
        <v>41</v>
      </c>
      <c r="D191" s="297"/>
      <c r="E191" s="297"/>
      <c r="F191" s="320" t="s">
        <v>985</v>
      </c>
      <c r="G191" s="297"/>
      <c r="H191" s="294" t="s">
        <v>1077</v>
      </c>
      <c r="I191" s="297" t="s">
        <v>1078</v>
      </c>
      <c r="J191" s="297"/>
      <c r="K191" s="345"/>
    </row>
    <row r="192" s="1" customFormat="1" ht="15" customHeight="1">
      <c r="B192" s="322"/>
      <c r="C192" s="358" t="s">
        <v>1079</v>
      </c>
      <c r="D192" s="297"/>
      <c r="E192" s="297"/>
      <c r="F192" s="320" t="s">
        <v>985</v>
      </c>
      <c r="G192" s="297"/>
      <c r="H192" s="297" t="s">
        <v>1080</v>
      </c>
      <c r="I192" s="297" t="s">
        <v>1020</v>
      </c>
      <c r="J192" s="297"/>
      <c r="K192" s="345"/>
    </row>
    <row r="193" s="1" customFormat="1" ht="15" customHeight="1">
      <c r="B193" s="322"/>
      <c r="C193" s="358" t="s">
        <v>1081</v>
      </c>
      <c r="D193" s="297"/>
      <c r="E193" s="297"/>
      <c r="F193" s="320" t="s">
        <v>985</v>
      </c>
      <c r="G193" s="297"/>
      <c r="H193" s="297" t="s">
        <v>1082</v>
      </c>
      <c r="I193" s="297" t="s">
        <v>1020</v>
      </c>
      <c r="J193" s="297"/>
      <c r="K193" s="345"/>
    </row>
    <row r="194" s="1" customFormat="1" ht="15" customHeight="1">
      <c r="B194" s="322"/>
      <c r="C194" s="358" t="s">
        <v>1083</v>
      </c>
      <c r="D194" s="297"/>
      <c r="E194" s="297"/>
      <c r="F194" s="320" t="s">
        <v>991</v>
      </c>
      <c r="G194" s="297"/>
      <c r="H194" s="297" t="s">
        <v>1084</v>
      </c>
      <c r="I194" s="297" t="s">
        <v>1020</v>
      </c>
      <c r="J194" s="297"/>
      <c r="K194" s="345"/>
    </row>
    <row r="195" s="1" customFormat="1" ht="15" customHeight="1">
      <c r="B195" s="351"/>
      <c r="C195" s="366"/>
      <c r="D195" s="331"/>
      <c r="E195" s="331"/>
      <c r="F195" s="331"/>
      <c r="G195" s="331"/>
      <c r="H195" s="331"/>
      <c r="I195" s="331"/>
      <c r="J195" s="331"/>
      <c r="K195" s="352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33"/>
      <c r="C197" s="343"/>
      <c r="D197" s="343"/>
      <c r="E197" s="343"/>
      <c r="F197" s="353"/>
      <c r="G197" s="343"/>
      <c r="H197" s="343"/>
      <c r="I197" s="343"/>
      <c r="J197" s="343"/>
      <c r="K197" s="333"/>
    </row>
    <row r="198" s="1" customFormat="1" ht="18.75" customHeight="1">
      <c r="B198" s="305"/>
      <c r="C198" s="305"/>
      <c r="D198" s="305"/>
      <c r="E198" s="305"/>
      <c r="F198" s="305"/>
      <c r="G198" s="305"/>
      <c r="H198" s="305"/>
      <c r="I198" s="305"/>
      <c r="J198" s="305"/>
      <c r="K198" s="305"/>
    </row>
    <row r="199" s="1" customFormat="1" ht="13.5">
      <c r="B199" s="284"/>
      <c r="C199" s="285"/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1">
      <c r="B200" s="287"/>
      <c r="C200" s="288" t="s">
        <v>1085</v>
      </c>
      <c r="D200" s="288"/>
      <c r="E200" s="288"/>
      <c r="F200" s="288"/>
      <c r="G200" s="288"/>
      <c r="H200" s="288"/>
      <c r="I200" s="288"/>
      <c r="J200" s="288"/>
      <c r="K200" s="289"/>
    </row>
    <row r="201" s="1" customFormat="1" ht="25.5" customHeight="1">
      <c r="B201" s="287"/>
      <c r="C201" s="367" t="s">
        <v>1086</v>
      </c>
      <c r="D201" s="367"/>
      <c r="E201" s="367"/>
      <c r="F201" s="367" t="s">
        <v>1087</v>
      </c>
      <c r="G201" s="368"/>
      <c r="H201" s="367" t="s">
        <v>1088</v>
      </c>
      <c r="I201" s="367"/>
      <c r="J201" s="367"/>
      <c r="K201" s="289"/>
    </row>
    <row r="202" s="1" customFormat="1" ht="5.25" customHeight="1">
      <c r="B202" s="322"/>
      <c r="C202" s="317"/>
      <c r="D202" s="317"/>
      <c r="E202" s="317"/>
      <c r="F202" s="317"/>
      <c r="G202" s="343"/>
      <c r="H202" s="317"/>
      <c r="I202" s="317"/>
      <c r="J202" s="317"/>
      <c r="K202" s="345"/>
    </row>
    <row r="203" s="1" customFormat="1" ht="15" customHeight="1">
      <c r="B203" s="322"/>
      <c r="C203" s="297" t="s">
        <v>1078</v>
      </c>
      <c r="D203" s="297"/>
      <c r="E203" s="297"/>
      <c r="F203" s="320" t="s">
        <v>42</v>
      </c>
      <c r="G203" s="297"/>
      <c r="H203" s="297" t="s">
        <v>1089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43</v>
      </c>
      <c r="G204" s="297"/>
      <c r="H204" s="297" t="s">
        <v>1090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46</v>
      </c>
      <c r="G205" s="297"/>
      <c r="H205" s="297" t="s">
        <v>1091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44</v>
      </c>
      <c r="G206" s="297"/>
      <c r="H206" s="297" t="s">
        <v>1092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 t="s">
        <v>45</v>
      </c>
      <c r="G207" s="297"/>
      <c r="H207" s="297" t="s">
        <v>1093</v>
      </c>
      <c r="I207" s="297"/>
      <c r="J207" s="297"/>
      <c r="K207" s="345"/>
    </row>
    <row r="208" s="1" customFormat="1" ht="15" customHeight="1">
      <c r="B208" s="322"/>
      <c r="C208" s="297"/>
      <c r="D208" s="297"/>
      <c r="E208" s="297"/>
      <c r="F208" s="320"/>
      <c r="G208" s="297"/>
      <c r="H208" s="297"/>
      <c r="I208" s="297"/>
      <c r="J208" s="297"/>
      <c r="K208" s="345"/>
    </row>
    <row r="209" s="1" customFormat="1" ht="15" customHeight="1">
      <c r="B209" s="322"/>
      <c r="C209" s="297" t="s">
        <v>1032</v>
      </c>
      <c r="D209" s="297"/>
      <c r="E209" s="297"/>
      <c r="F209" s="320" t="s">
        <v>80</v>
      </c>
      <c r="G209" s="297"/>
      <c r="H209" s="297" t="s">
        <v>1094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929</v>
      </c>
      <c r="G210" s="297"/>
      <c r="H210" s="297" t="s">
        <v>930</v>
      </c>
      <c r="I210" s="297"/>
      <c r="J210" s="297"/>
      <c r="K210" s="345"/>
    </row>
    <row r="211" s="1" customFormat="1" ht="15" customHeight="1">
      <c r="B211" s="322"/>
      <c r="C211" s="297"/>
      <c r="D211" s="297"/>
      <c r="E211" s="297"/>
      <c r="F211" s="320" t="s">
        <v>927</v>
      </c>
      <c r="G211" s="297"/>
      <c r="H211" s="297" t="s">
        <v>1095</v>
      </c>
      <c r="I211" s="297"/>
      <c r="J211" s="297"/>
      <c r="K211" s="345"/>
    </row>
    <row r="212" s="1" customFormat="1" ht="15" customHeight="1">
      <c r="B212" s="369"/>
      <c r="C212" s="297"/>
      <c r="D212" s="297"/>
      <c r="E212" s="297"/>
      <c r="F212" s="320" t="s">
        <v>102</v>
      </c>
      <c r="G212" s="358"/>
      <c r="H212" s="349" t="s">
        <v>103</v>
      </c>
      <c r="I212" s="349"/>
      <c r="J212" s="349"/>
      <c r="K212" s="370"/>
    </row>
    <row r="213" s="1" customFormat="1" ht="15" customHeight="1">
      <c r="B213" s="369"/>
      <c r="C213" s="297"/>
      <c r="D213" s="297"/>
      <c r="E213" s="297"/>
      <c r="F213" s="320" t="s">
        <v>931</v>
      </c>
      <c r="G213" s="358"/>
      <c r="H213" s="349" t="s">
        <v>898</v>
      </c>
      <c r="I213" s="349"/>
      <c r="J213" s="349"/>
      <c r="K213" s="370"/>
    </row>
    <row r="214" s="1" customFormat="1" ht="15" customHeight="1">
      <c r="B214" s="369"/>
      <c r="C214" s="297"/>
      <c r="D214" s="297"/>
      <c r="E214" s="297"/>
      <c r="F214" s="320"/>
      <c r="G214" s="358"/>
      <c r="H214" s="349"/>
      <c r="I214" s="349"/>
      <c r="J214" s="349"/>
      <c r="K214" s="370"/>
    </row>
    <row r="215" s="1" customFormat="1" ht="15" customHeight="1">
      <c r="B215" s="369"/>
      <c r="C215" s="297" t="s">
        <v>1056</v>
      </c>
      <c r="D215" s="297"/>
      <c r="E215" s="297"/>
      <c r="F215" s="320">
        <v>1</v>
      </c>
      <c r="G215" s="358"/>
      <c r="H215" s="349" t="s">
        <v>1096</v>
      </c>
      <c r="I215" s="349"/>
      <c r="J215" s="349"/>
      <c r="K215" s="370"/>
    </row>
    <row r="216" s="1" customFormat="1" ht="15" customHeight="1">
      <c r="B216" s="369"/>
      <c r="C216" s="297"/>
      <c r="D216" s="297"/>
      <c r="E216" s="297"/>
      <c r="F216" s="320">
        <v>2</v>
      </c>
      <c r="G216" s="358"/>
      <c r="H216" s="349" t="s">
        <v>1097</v>
      </c>
      <c r="I216" s="349"/>
      <c r="J216" s="349"/>
      <c r="K216" s="370"/>
    </row>
    <row r="217" s="1" customFormat="1" ht="15" customHeight="1">
      <c r="B217" s="369"/>
      <c r="C217" s="297"/>
      <c r="D217" s="297"/>
      <c r="E217" s="297"/>
      <c r="F217" s="320">
        <v>3</v>
      </c>
      <c r="G217" s="358"/>
      <c r="H217" s="349" t="s">
        <v>1098</v>
      </c>
      <c r="I217" s="349"/>
      <c r="J217" s="349"/>
      <c r="K217" s="370"/>
    </row>
    <row r="218" s="1" customFormat="1" ht="15" customHeight="1">
      <c r="B218" s="369"/>
      <c r="C218" s="297"/>
      <c r="D218" s="297"/>
      <c r="E218" s="297"/>
      <c r="F218" s="320">
        <v>4</v>
      </c>
      <c r="G218" s="358"/>
      <c r="H218" s="349" t="s">
        <v>1099</v>
      </c>
      <c r="I218" s="349"/>
      <c r="J218" s="349"/>
      <c r="K218" s="370"/>
    </row>
    <row r="219" s="1" customFormat="1" ht="12.75" customHeight="1">
      <c r="B219" s="371"/>
      <c r="C219" s="372"/>
      <c r="D219" s="372"/>
      <c r="E219" s="372"/>
      <c r="F219" s="372"/>
      <c r="G219" s="372"/>
      <c r="H219" s="372"/>
      <c r="I219" s="372"/>
      <c r="J219" s="372"/>
      <c r="K219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82</v>
      </c>
      <c r="AZ2" s="130" t="s">
        <v>105</v>
      </c>
      <c r="BA2" s="130" t="s">
        <v>20</v>
      </c>
      <c r="BB2" s="130" t="s">
        <v>20</v>
      </c>
      <c r="BC2" s="130" t="s">
        <v>106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  <c r="AZ3" s="130" t="s">
        <v>107</v>
      </c>
      <c r="BA3" s="130" t="s">
        <v>20</v>
      </c>
      <c r="BB3" s="130" t="s">
        <v>20</v>
      </c>
      <c r="BC3" s="130" t="s">
        <v>108</v>
      </c>
      <c r="BD3" s="130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  <c r="AZ4" s="130" t="s">
        <v>110</v>
      </c>
      <c r="BA4" s="130" t="s">
        <v>20</v>
      </c>
      <c r="BB4" s="130" t="s">
        <v>20</v>
      </c>
      <c r="BC4" s="130" t="s">
        <v>111</v>
      </c>
      <c r="BD4" s="130" t="s">
        <v>83</v>
      </c>
    </row>
    <row r="5" s="1" customFormat="1" ht="6.96" customHeight="1">
      <c r="B5" s="21"/>
      <c r="M5" s="21"/>
      <c r="AZ5" s="130" t="s">
        <v>112</v>
      </c>
      <c r="BA5" s="130" t="s">
        <v>20</v>
      </c>
      <c r="BB5" s="130" t="s">
        <v>20</v>
      </c>
      <c r="BC5" s="130" t="s">
        <v>113</v>
      </c>
      <c r="BD5" s="130" t="s">
        <v>83</v>
      </c>
    </row>
    <row r="6" s="1" customFormat="1" ht="12" customHeight="1">
      <c r="B6" s="21"/>
      <c r="D6" s="135" t="s">
        <v>17</v>
      </c>
      <c r="M6" s="21"/>
      <c r="AZ6" s="130" t="s">
        <v>114</v>
      </c>
      <c r="BA6" s="130" t="s">
        <v>20</v>
      </c>
      <c r="BB6" s="130" t="s">
        <v>20</v>
      </c>
      <c r="BC6" s="130" t="s">
        <v>115</v>
      </c>
      <c r="BD6" s="130" t="s">
        <v>83</v>
      </c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  <c r="AZ7" s="130" t="s">
        <v>116</v>
      </c>
      <c r="BA7" s="130" t="s">
        <v>20</v>
      </c>
      <c r="BB7" s="130" t="s">
        <v>20</v>
      </c>
      <c r="BC7" s="130" t="s">
        <v>117</v>
      </c>
      <c r="BD7" s="130" t="s">
        <v>83</v>
      </c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119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ROUND(K87,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ROUND((SUM(BE87:BE237)),  2)</f>
        <v>0</v>
      </c>
      <c r="G35" s="39"/>
      <c r="H35" s="39"/>
      <c r="I35" s="151">
        <v>0.20999999999999999</v>
      </c>
      <c r="J35" s="39"/>
      <c r="K35" s="146">
        <f>ROUND(((SUM(BE87:BE237))*I35),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ROUND((SUM(BF87:BF237)),  2)</f>
        <v>0</v>
      </c>
      <c r="G36" s="39"/>
      <c r="H36" s="39"/>
      <c r="I36" s="151">
        <v>0.14999999999999999</v>
      </c>
      <c r="J36" s="39"/>
      <c r="K36" s="146">
        <f>ROUND(((SUM(BF87:BF237))*I36),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ROUND((SUM(BG87:BG237)),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ROUND((SUM(BH87:BH237)),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ROUND((SUM(BI87:BI237)),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101 - Polní cesta C2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Q87</f>
        <v>0</v>
      </c>
      <c r="J61" s="103">
        <f>R87</f>
        <v>0</v>
      </c>
      <c r="K61" s="103">
        <f>K87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128</v>
      </c>
      <c r="E62" s="171"/>
      <c r="F62" s="171"/>
      <c r="G62" s="171"/>
      <c r="H62" s="171"/>
      <c r="I62" s="172">
        <f>Q88</f>
        <v>0</v>
      </c>
      <c r="J62" s="172">
        <f>R88</f>
        <v>0</v>
      </c>
      <c r="K62" s="172">
        <f>K88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8">
        <f>Q89</f>
        <v>0</v>
      </c>
      <c r="J63" s="178">
        <f>R89</f>
        <v>0</v>
      </c>
      <c r="K63" s="178">
        <f>K89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130</v>
      </c>
      <c r="E64" s="177"/>
      <c r="F64" s="177"/>
      <c r="G64" s="177"/>
      <c r="H64" s="177"/>
      <c r="I64" s="178">
        <f>Q171</f>
        <v>0</v>
      </c>
      <c r="J64" s="178">
        <f>R171</f>
        <v>0</v>
      </c>
      <c r="K64" s="178">
        <f>K171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131</v>
      </c>
      <c r="E65" s="177"/>
      <c r="F65" s="177"/>
      <c r="G65" s="177"/>
      <c r="H65" s="177"/>
      <c r="I65" s="178">
        <f>Q212</f>
        <v>0</v>
      </c>
      <c r="J65" s="178">
        <f>R212</f>
        <v>0</v>
      </c>
      <c r="K65" s="178">
        <f>K212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132</v>
      </c>
      <c r="E66" s="177"/>
      <c r="F66" s="177"/>
      <c r="G66" s="177"/>
      <c r="H66" s="177"/>
      <c r="I66" s="178">
        <f>Q219</f>
        <v>0</v>
      </c>
      <c r="J66" s="178">
        <f>R219</f>
        <v>0</v>
      </c>
      <c r="K66" s="178">
        <f>K219</f>
        <v>0</v>
      </c>
      <c r="L66" s="175"/>
      <c r="M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133</v>
      </c>
      <c r="E67" s="177"/>
      <c r="F67" s="177"/>
      <c r="G67" s="177"/>
      <c r="H67" s="177"/>
      <c r="I67" s="178">
        <f>Q231</f>
        <v>0</v>
      </c>
      <c r="J67" s="178">
        <f>R231</f>
        <v>0</v>
      </c>
      <c r="K67" s="178">
        <f>K231</f>
        <v>0</v>
      </c>
      <c r="L67" s="175"/>
      <c r="M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3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3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3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134</v>
      </c>
      <c r="D74" s="41"/>
      <c r="E74" s="41"/>
      <c r="F74" s="41"/>
      <c r="G74" s="41"/>
      <c r="H74" s="41"/>
      <c r="I74" s="41"/>
      <c r="J74" s="41"/>
      <c r="K74" s="41"/>
      <c r="L74" s="41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63" t="str">
        <f>E7</f>
        <v>Rekonstrukce PC C2, svodný příkop SP1, SP2, propustek P11, novostavba PC C11, rekonstrukce OP1 v k. ú. Kotopeky</v>
      </c>
      <c r="F77" s="33"/>
      <c r="G77" s="33"/>
      <c r="H77" s="33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118</v>
      </c>
      <c r="D78" s="41"/>
      <c r="E78" s="41"/>
      <c r="F78" s="41"/>
      <c r="G78" s="41"/>
      <c r="H78" s="41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101 - Polní cesta C2</v>
      </c>
      <c r="F79" s="41"/>
      <c r="G79" s="41"/>
      <c r="H79" s="41"/>
      <c r="I79" s="41"/>
      <c r="J79" s="41"/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F12</f>
        <v>k. ú. Kotopeky</v>
      </c>
      <c r="G81" s="41"/>
      <c r="H81" s="41"/>
      <c r="I81" s="33" t="s">
        <v>24</v>
      </c>
      <c r="J81" s="73" t="str">
        <f>IF(J12="","",J12)</f>
        <v>25. 1. 2024</v>
      </c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26</v>
      </c>
      <c r="D83" s="41"/>
      <c r="E83" s="41"/>
      <c r="F83" s="28" t="str">
        <f>E15</f>
        <v>SPÚ ČR – pobočka Beroun</v>
      </c>
      <c r="G83" s="41"/>
      <c r="H83" s="41"/>
      <c r="I83" s="33" t="s">
        <v>32</v>
      </c>
      <c r="J83" s="37" t="str">
        <f>E21</f>
        <v xml:space="preserve"> </v>
      </c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 xml:space="preserve"> </v>
      </c>
      <c r="K84" s="41"/>
      <c r="L84" s="41"/>
      <c r="M84" s="13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3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0"/>
      <c r="B86" s="181"/>
      <c r="C86" s="182" t="s">
        <v>135</v>
      </c>
      <c r="D86" s="183" t="s">
        <v>56</v>
      </c>
      <c r="E86" s="183" t="s">
        <v>52</v>
      </c>
      <c r="F86" s="183" t="s">
        <v>53</v>
      </c>
      <c r="G86" s="183" t="s">
        <v>136</v>
      </c>
      <c r="H86" s="183" t="s">
        <v>137</v>
      </c>
      <c r="I86" s="183" t="s">
        <v>138</v>
      </c>
      <c r="J86" s="183" t="s">
        <v>139</v>
      </c>
      <c r="K86" s="184" t="s">
        <v>126</v>
      </c>
      <c r="L86" s="185" t="s">
        <v>140</v>
      </c>
      <c r="M86" s="186"/>
      <c r="N86" s="93" t="s">
        <v>20</v>
      </c>
      <c r="O86" s="94" t="s">
        <v>41</v>
      </c>
      <c r="P86" s="94" t="s">
        <v>141</v>
      </c>
      <c r="Q86" s="94" t="s">
        <v>142</v>
      </c>
      <c r="R86" s="94" t="s">
        <v>143</v>
      </c>
      <c r="S86" s="94" t="s">
        <v>144</v>
      </c>
      <c r="T86" s="94" t="s">
        <v>145</v>
      </c>
      <c r="U86" s="94" t="s">
        <v>146</v>
      </c>
      <c r="V86" s="94" t="s">
        <v>147</v>
      </c>
      <c r="W86" s="94" t="s">
        <v>148</v>
      </c>
      <c r="X86" s="95" t="s">
        <v>149</v>
      </c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9"/>
      <c r="B87" s="40"/>
      <c r="C87" s="100" t="s">
        <v>150</v>
      </c>
      <c r="D87" s="41"/>
      <c r="E87" s="41"/>
      <c r="F87" s="41"/>
      <c r="G87" s="41"/>
      <c r="H87" s="41"/>
      <c r="I87" s="41"/>
      <c r="J87" s="41"/>
      <c r="K87" s="187">
        <f>BK87</f>
        <v>0</v>
      </c>
      <c r="L87" s="41"/>
      <c r="M87" s="45"/>
      <c r="N87" s="96"/>
      <c r="O87" s="188"/>
      <c r="P87" s="97"/>
      <c r="Q87" s="189">
        <f>Q88</f>
        <v>0</v>
      </c>
      <c r="R87" s="189">
        <f>R88</f>
        <v>0</v>
      </c>
      <c r="S87" s="97"/>
      <c r="T87" s="190">
        <f>T88</f>
        <v>0</v>
      </c>
      <c r="U87" s="97"/>
      <c r="V87" s="190">
        <f>V88</f>
        <v>336.27240000000006</v>
      </c>
      <c r="W87" s="97"/>
      <c r="X87" s="191">
        <f>X88</f>
        <v>1021.67</v>
      </c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127</v>
      </c>
      <c r="BK87" s="192">
        <f>BK88</f>
        <v>0</v>
      </c>
    </row>
    <row r="88" s="12" customFormat="1" ht="25.92" customHeight="1">
      <c r="A88" s="12"/>
      <c r="B88" s="193"/>
      <c r="C88" s="194"/>
      <c r="D88" s="195" t="s">
        <v>72</v>
      </c>
      <c r="E88" s="196" t="s">
        <v>151</v>
      </c>
      <c r="F88" s="196" t="s">
        <v>152</v>
      </c>
      <c r="G88" s="194"/>
      <c r="H88" s="194"/>
      <c r="I88" s="197"/>
      <c r="J88" s="197"/>
      <c r="K88" s="198">
        <f>BK88</f>
        <v>0</v>
      </c>
      <c r="L88" s="194"/>
      <c r="M88" s="199"/>
      <c r="N88" s="200"/>
      <c r="O88" s="201"/>
      <c r="P88" s="201"/>
      <c r="Q88" s="202">
        <f>Q89+Q171+Q212+Q219+Q231</f>
        <v>0</v>
      </c>
      <c r="R88" s="202">
        <f>R89+R171+R212+R219+R231</f>
        <v>0</v>
      </c>
      <c r="S88" s="201"/>
      <c r="T88" s="203">
        <f>T89+T171+T212+T219+T231</f>
        <v>0</v>
      </c>
      <c r="U88" s="201"/>
      <c r="V88" s="203">
        <f>V89+V171+V212+V219+V231</f>
        <v>336.27240000000006</v>
      </c>
      <c r="W88" s="201"/>
      <c r="X88" s="204">
        <f>X89+X171+X212+X219+X231</f>
        <v>1021.67</v>
      </c>
      <c r="Y88" s="12"/>
      <c r="Z88" s="12"/>
      <c r="AA88" s="12"/>
      <c r="AB88" s="12"/>
      <c r="AC88" s="12"/>
      <c r="AD88" s="12"/>
      <c r="AE88" s="12"/>
      <c r="AR88" s="205" t="s">
        <v>81</v>
      </c>
      <c r="AT88" s="206" t="s">
        <v>72</v>
      </c>
      <c r="AU88" s="206" t="s">
        <v>73</v>
      </c>
      <c r="AY88" s="205" t="s">
        <v>153</v>
      </c>
      <c r="BK88" s="207">
        <f>BK89+BK171+BK212+BK219+BK231</f>
        <v>0</v>
      </c>
    </row>
    <row r="89" s="12" customFormat="1" ht="22.8" customHeight="1">
      <c r="A89" s="12"/>
      <c r="B89" s="193"/>
      <c r="C89" s="194"/>
      <c r="D89" s="195" t="s">
        <v>72</v>
      </c>
      <c r="E89" s="208" t="s">
        <v>81</v>
      </c>
      <c r="F89" s="208" t="s">
        <v>154</v>
      </c>
      <c r="G89" s="194"/>
      <c r="H89" s="194"/>
      <c r="I89" s="197"/>
      <c r="J89" s="197"/>
      <c r="K89" s="209">
        <f>BK89</f>
        <v>0</v>
      </c>
      <c r="L89" s="194"/>
      <c r="M89" s="199"/>
      <c r="N89" s="200"/>
      <c r="O89" s="201"/>
      <c r="P89" s="201"/>
      <c r="Q89" s="202">
        <f>SUM(Q90:Q170)</f>
        <v>0</v>
      </c>
      <c r="R89" s="202">
        <f>SUM(R90:R170)</f>
        <v>0</v>
      </c>
      <c r="S89" s="201"/>
      <c r="T89" s="203">
        <f>SUM(T90:T170)</f>
        <v>0</v>
      </c>
      <c r="U89" s="201"/>
      <c r="V89" s="203">
        <f>SUM(V90:V170)</f>
        <v>0.050000000000000003</v>
      </c>
      <c r="W89" s="201"/>
      <c r="X89" s="204">
        <f>SUM(X90:X170)</f>
        <v>1021.67</v>
      </c>
      <c r="Y89" s="12"/>
      <c r="Z89" s="12"/>
      <c r="AA89" s="12"/>
      <c r="AB89" s="12"/>
      <c r="AC89" s="12"/>
      <c r="AD89" s="12"/>
      <c r="AE89" s="12"/>
      <c r="AR89" s="205" t="s">
        <v>81</v>
      </c>
      <c r="AT89" s="206" t="s">
        <v>72</v>
      </c>
      <c r="AU89" s="206" t="s">
        <v>81</v>
      </c>
      <c r="AY89" s="205" t="s">
        <v>153</v>
      </c>
      <c r="BK89" s="207">
        <f>SUM(BK90:BK170)</f>
        <v>0</v>
      </c>
    </row>
    <row r="90" s="2" customFormat="1" ht="24.15" customHeight="1">
      <c r="A90" s="39"/>
      <c r="B90" s="40"/>
      <c r="C90" s="210" t="s">
        <v>81</v>
      </c>
      <c r="D90" s="210" t="s">
        <v>155</v>
      </c>
      <c r="E90" s="211" t="s">
        <v>156</v>
      </c>
      <c r="F90" s="212" t="s">
        <v>157</v>
      </c>
      <c r="G90" s="213" t="s">
        <v>158</v>
      </c>
      <c r="H90" s="214">
        <v>22</v>
      </c>
      <c r="I90" s="215"/>
      <c r="J90" s="215"/>
      <c r="K90" s="216">
        <f>ROUND(P90*H90,2)</f>
        <v>0</v>
      </c>
      <c r="L90" s="217"/>
      <c r="M90" s="45"/>
      <c r="N90" s="218" t="s">
        <v>20</v>
      </c>
      <c r="O90" s="219" t="s">
        <v>42</v>
      </c>
      <c r="P90" s="220">
        <f>I90+J90</f>
        <v>0</v>
      </c>
      <c r="Q90" s="220">
        <f>ROUND(I90*H90,2)</f>
        <v>0</v>
      </c>
      <c r="R90" s="220">
        <f>ROUND(J90*H90,2)</f>
        <v>0</v>
      </c>
      <c r="S90" s="85"/>
      <c r="T90" s="221">
        <f>S90*H90</f>
        <v>0</v>
      </c>
      <c r="U90" s="221">
        <v>0</v>
      </c>
      <c r="V90" s="221">
        <f>U90*H90</f>
        <v>0</v>
      </c>
      <c r="W90" s="221">
        <v>0</v>
      </c>
      <c r="X90" s="222">
        <f>W90*H90</f>
        <v>0</v>
      </c>
      <c r="Y90" s="39"/>
      <c r="Z90" s="39"/>
      <c r="AA90" s="39"/>
      <c r="AB90" s="39"/>
      <c r="AC90" s="39"/>
      <c r="AD90" s="39"/>
      <c r="AE90" s="39"/>
      <c r="AR90" s="223" t="s">
        <v>159</v>
      </c>
      <c r="AT90" s="223" t="s">
        <v>155</v>
      </c>
      <c r="AU90" s="223" t="s">
        <v>83</v>
      </c>
      <c r="AY90" s="18" t="s">
        <v>153</v>
      </c>
      <c r="BE90" s="224">
        <f>IF(O90="základní",K90,0)</f>
        <v>0</v>
      </c>
      <c r="BF90" s="224">
        <f>IF(O90="snížená",K90,0)</f>
        <v>0</v>
      </c>
      <c r="BG90" s="224">
        <f>IF(O90="zákl. přenesená",K90,0)</f>
        <v>0</v>
      </c>
      <c r="BH90" s="224">
        <f>IF(O90="sníž. přenesená",K90,0)</f>
        <v>0</v>
      </c>
      <c r="BI90" s="224">
        <f>IF(O90="nulová",K90,0)</f>
        <v>0</v>
      </c>
      <c r="BJ90" s="18" t="s">
        <v>81</v>
      </c>
      <c r="BK90" s="224">
        <f>ROUND(P90*H90,2)</f>
        <v>0</v>
      </c>
      <c r="BL90" s="18" t="s">
        <v>159</v>
      </c>
      <c r="BM90" s="223" t="s">
        <v>160</v>
      </c>
    </row>
    <row r="91" s="2" customFormat="1">
      <c r="A91" s="39"/>
      <c r="B91" s="40"/>
      <c r="C91" s="41"/>
      <c r="D91" s="225" t="s">
        <v>161</v>
      </c>
      <c r="E91" s="41"/>
      <c r="F91" s="226" t="s">
        <v>162</v>
      </c>
      <c r="G91" s="41"/>
      <c r="H91" s="41"/>
      <c r="I91" s="227"/>
      <c r="J91" s="227"/>
      <c r="K91" s="41"/>
      <c r="L91" s="41"/>
      <c r="M91" s="45"/>
      <c r="N91" s="228"/>
      <c r="O91" s="229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161</v>
      </c>
      <c r="AU91" s="18" t="s">
        <v>83</v>
      </c>
    </row>
    <row r="92" s="2" customFormat="1">
      <c r="A92" s="39"/>
      <c r="B92" s="40"/>
      <c r="C92" s="41"/>
      <c r="D92" s="230" t="s">
        <v>163</v>
      </c>
      <c r="E92" s="41"/>
      <c r="F92" s="231" t="s">
        <v>164</v>
      </c>
      <c r="G92" s="41"/>
      <c r="H92" s="41"/>
      <c r="I92" s="227"/>
      <c r="J92" s="227"/>
      <c r="K92" s="41"/>
      <c r="L92" s="41"/>
      <c r="M92" s="45"/>
      <c r="N92" s="228"/>
      <c r="O92" s="229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163</v>
      </c>
      <c r="AU92" s="18" t="s">
        <v>83</v>
      </c>
    </row>
    <row r="93" s="13" customFormat="1">
      <c r="A93" s="13"/>
      <c r="B93" s="232"/>
      <c r="C93" s="233"/>
      <c r="D93" s="225" t="s">
        <v>165</v>
      </c>
      <c r="E93" s="234" t="s">
        <v>20</v>
      </c>
      <c r="F93" s="235" t="s">
        <v>166</v>
      </c>
      <c r="G93" s="233"/>
      <c r="H93" s="236">
        <v>22</v>
      </c>
      <c r="I93" s="237"/>
      <c r="J93" s="237"/>
      <c r="K93" s="233"/>
      <c r="L93" s="233"/>
      <c r="M93" s="238"/>
      <c r="N93" s="239"/>
      <c r="O93" s="240"/>
      <c r="P93" s="240"/>
      <c r="Q93" s="240"/>
      <c r="R93" s="240"/>
      <c r="S93" s="240"/>
      <c r="T93" s="240"/>
      <c r="U93" s="240"/>
      <c r="V93" s="240"/>
      <c r="W93" s="240"/>
      <c r="X93" s="241"/>
      <c r="Y93" s="13"/>
      <c r="Z93" s="13"/>
      <c r="AA93" s="13"/>
      <c r="AB93" s="13"/>
      <c r="AC93" s="13"/>
      <c r="AD93" s="13"/>
      <c r="AE93" s="13"/>
      <c r="AT93" s="242" t="s">
        <v>165</v>
      </c>
      <c r="AU93" s="242" t="s">
        <v>83</v>
      </c>
      <c r="AV93" s="13" t="s">
        <v>83</v>
      </c>
      <c r="AW93" s="13" t="s">
        <v>5</v>
      </c>
      <c r="AX93" s="13" t="s">
        <v>81</v>
      </c>
      <c r="AY93" s="242" t="s">
        <v>153</v>
      </c>
    </row>
    <row r="94" s="2" customFormat="1" ht="24.15" customHeight="1">
      <c r="A94" s="39"/>
      <c r="B94" s="40"/>
      <c r="C94" s="210" t="s">
        <v>83</v>
      </c>
      <c r="D94" s="210" t="s">
        <v>155</v>
      </c>
      <c r="E94" s="211" t="s">
        <v>167</v>
      </c>
      <c r="F94" s="212" t="s">
        <v>168</v>
      </c>
      <c r="G94" s="213" t="s">
        <v>158</v>
      </c>
      <c r="H94" s="214">
        <v>7</v>
      </c>
      <c r="I94" s="215"/>
      <c r="J94" s="215"/>
      <c r="K94" s="216">
        <f>ROUND(P94*H94,2)</f>
        <v>0</v>
      </c>
      <c r="L94" s="217"/>
      <c r="M94" s="45"/>
      <c r="N94" s="218" t="s">
        <v>20</v>
      </c>
      <c r="O94" s="219" t="s">
        <v>42</v>
      </c>
      <c r="P94" s="220">
        <f>I94+J94</f>
        <v>0</v>
      </c>
      <c r="Q94" s="220">
        <f>ROUND(I94*H94,2)</f>
        <v>0</v>
      </c>
      <c r="R94" s="220">
        <f>ROUND(J94*H94,2)</f>
        <v>0</v>
      </c>
      <c r="S94" s="85"/>
      <c r="T94" s="221">
        <f>S94*H94</f>
        <v>0</v>
      </c>
      <c r="U94" s="221">
        <v>0</v>
      </c>
      <c r="V94" s="221">
        <f>U94*H94</f>
        <v>0</v>
      </c>
      <c r="W94" s="221">
        <v>0</v>
      </c>
      <c r="X94" s="222">
        <f>W94*H94</f>
        <v>0</v>
      </c>
      <c r="Y94" s="39"/>
      <c r="Z94" s="39"/>
      <c r="AA94" s="39"/>
      <c r="AB94" s="39"/>
      <c r="AC94" s="39"/>
      <c r="AD94" s="39"/>
      <c r="AE94" s="39"/>
      <c r="AR94" s="223" t="s">
        <v>159</v>
      </c>
      <c r="AT94" s="223" t="s">
        <v>155</v>
      </c>
      <c r="AU94" s="223" t="s">
        <v>83</v>
      </c>
      <c r="AY94" s="18" t="s">
        <v>153</v>
      </c>
      <c r="BE94" s="224">
        <f>IF(O94="základní",K94,0)</f>
        <v>0</v>
      </c>
      <c r="BF94" s="224">
        <f>IF(O94="snížená",K94,0)</f>
        <v>0</v>
      </c>
      <c r="BG94" s="224">
        <f>IF(O94="zákl. přenesená",K94,0)</f>
        <v>0</v>
      </c>
      <c r="BH94" s="224">
        <f>IF(O94="sníž. přenesená",K94,0)</f>
        <v>0</v>
      </c>
      <c r="BI94" s="224">
        <f>IF(O94="nulová",K94,0)</f>
        <v>0</v>
      </c>
      <c r="BJ94" s="18" t="s">
        <v>81</v>
      </c>
      <c r="BK94" s="224">
        <f>ROUND(P94*H94,2)</f>
        <v>0</v>
      </c>
      <c r="BL94" s="18" t="s">
        <v>159</v>
      </c>
      <c r="BM94" s="223" t="s">
        <v>169</v>
      </c>
    </row>
    <row r="95" s="2" customFormat="1">
      <c r="A95" s="39"/>
      <c r="B95" s="40"/>
      <c r="C95" s="41"/>
      <c r="D95" s="225" t="s">
        <v>161</v>
      </c>
      <c r="E95" s="41"/>
      <c r="F95" s="226" t="s">
        <v>170</v>
      </c>
      <c r="G95" s="41"/>
      <c r="H95" s="41"/>
      <c r="I95" s="227"/>
      <c r="J95" s="227"/>
      <c r="K95" s="41"/>
      <c r="L95" s="41"/>
      <c r="M95" s="45"/>
      <c r="N95" s="228"/>
      <c r="O95" s="229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161</v>
      </c>
      <c r="AU95" s="18" t="s">
        <v>83</v>
      </c>
    </row>
    <row r="96" s="2" customFormat="1">
      <c r="A96" s="39"/>
      <c r="B96" s="40"/>
      <c r="C96" s="41"/>
      <c r="D96" s="230" t="s">
        <v>163</v>
      </c>
      <c r="E96" s="41"/>
      <c r="F96" s="231" t="s">
        <v>171</v>
      </c>
      <c r="G96" s="41"/>
      <c r="H96" s="41"/>
      <c r="I96" s="227"/>
      <c r="J96" s="227"/>
      <c r="K96" s="41"/>
      <c r="L96" s="41"/>
      <c r="M96" s="45"/>
      <c r="N96" s="228"/>
      <c r="O96" s="229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163</v>
      </c>
      <c r="AU96" s="18" t="s">
        <v>83</v>
      </c>
    </row>
    <row r="97" s="13" customFormat="1">
      <c r="A97" s="13"/>
      <c r="B97" s="232"/>
      <c r="C97" s="233"/>
      <c r="D97" s="225" t="s">
        <v>165</v>
      </c>
      <c r="E97" s="234" t="s">
        <v>20</v>
      </c>
      <c r="F97" s="235" t="s">
        <v>172</v>
      </c>
      <c r="G97" s="233"/>
      <c r="H97" s="236">
        <v>12</v>
      </c>
      <c r="I97" s="237"/>
      <c r="J97" s="237"/>
      <c r="K97" s="233"/>
      <c r="L97" s="233"/>
      <c r="M97" s="238"/>
      <c r="N97" s="239"/>
      <c r="O97" s="240"/>
      <c r="P97" s="240"/>
      <c r="Q97" s="240"/>
      <c r="R97" s="240"/>
      <c r="S97" s="240"/>
      <c r="T97" s="240"/>
      <c r="U97" s="240"/>
      <c r="V97" s="240"/>
      <c r="W97" s="240"/>
      <c r="X97" s="241"/>
      <c r="Y97" s="13"/>
      <c r="Z97" s="13"/>
      <c r="AA97" s="13"/>
      <c r="AB97" s="13"/>
      <c r="AC97" s="13"/>
      <c r="AD97" s="13"/>
      <c r="AE97" s="13"/>
      <c r="AT97" s="242" t="s">
        <v>165</v>
      </c>
      <c r="AU97" s="242" t="s">
        <v>83</v>
      </c>
      <c r="AV97" s="13" t="s">
        <v>83</v>
      </c>
      <c r="AW97" s="13" t="s">
        <v>5</v>
      </c>
      <c r="AX97" s="13" t="s">
        <v>81</v>
      </c>
      <c r="AY97" s="242" t="s">
        <v>153</v>
      </c>
    </row>
    <row r="98" s="2" customFormat="1" ht="24.15" customHeight="1">
      <c r="A98" s="39"/>
      <c r="B98" s="40"/>
      <c r="C98" s="210" t="s">
        <v>173</v>
      </c>
      <c r="D98" s="210" t="s">
        <v>155</v>
      </c>
      <c r="E98" s="211" t="s">
        <v>174</v>
      </c>
      <c r="F98" s="212" t="s">
        <v>175</v>
      </c>
      <c r="G98" s="213" t="s">
        <v>158</v>
      </c>
      <c r="H98" s="214">
        <v>7</v>
      </c>
      <c r="I98" s="215"/>
      <c r="J98" s="215"/>
      <c r="K98" s="216">
        <f>ROUND(P98*H98,2)</f>
        <v>0</v>
      </c>
      <c r="L98" s="217"/>
      <c r="M98" s="45"/>
      <c r="N98" s="218" t="s">
        <v>20</v>
      </c>
      <c r="O98" s="219" t="s">
        <v>42</v>
      </c>
      <c r="P98" s="220">
        <f>I98+J98</f>
        <v>0</v>
      </c>
      <c r="Q98" s="220">
        <f>ROUND(I98*H98,2)</f>
        <v>0</v>
      </c>
      <c r="R98" s="220">
        <f>ROUND(J98*H98,2)</f>
        <v>0</v>
      </c>
      <c r="S98" s="85"/>
      <c r="T98" s="221">
        <f>S98*H98</f>
        <v>0</v>
      </c>
      <c r="U98" s="221">
        <v>0</v>
      </c>
      <c r="V98" s="221">
        <f>U98*H98</f>
        <v>0</v>
      </c>
      <c r="W98" s="221">
        <v>0</v>
      </c>
      <c r="X98" s="222">
        <f>W98*H98</f>
        <v>0</v>
      </c>
      <c r="Y98" s="39"/>
      <c r="Z98" s="39"/>
      <c r="AA98" s="39"/>
      <c r="AB98" s="39"/>
      <c r="AC98" s="39"/>
      <c r="AD98" s="39"/>
      <c r="AE98" s="39"/>
      <c r="AR98" s="223" t="s">
        <v>159</v>
      </c>
      <c r="AT98" s="223" t="s">
        <v>155</v>
      </c>
      <c r="AU98" s="223" t="s">
        <v>83</v>
      </c>
      <c r="AY98" s="18" t="s">
        <v>153</v>
      </c>
      <c r="BE98" s="224">
        <f>IF(O98="základní",K98,0)</f>
        <v>0</v>
      </c>
      <c r="BF98" s="224">
        <f>IF(O98="snížená",K98,0)</f>
        <v>0</v>
      </c>
      <c r="BG98" s="224">
        <f>IF(O98="zákl. přenesená",K98,0)</f>
        <v>0</v>
      </c>
      <c r="BH98" s="224">
        <f>IF(O98="sníž. přenesená",K98,0)</f>
        <v>0</v>
      </c>
      <c r="BI98" s="224">
        <f>IF(O98="nulová",K98,0)</f>
        <v>0</v>
      </c>
      <c r="BJ98" s="18" t="s">
        <v>81</v>
      </c>
      <c r="BK98" s="224">
        <f>ROUND(P98*H98,2)</f>
        <v>0</v>
      </c>
      <c r="BL98" s="18" t="s">
        <v>159</v>
      </c>
      <c r="BM98" s="223" t="s">
        <v>176</v>
      </c>
    </row>
    <row r="99" s="2" customFormat="1">
      <c r="A99" s="39"/>
      <c r="B99" s="40"/>
      <c r="C99" s="41"/>
      <c r="D99" s="225" t="s">
        <v>161</v>
      </c>
      <c r="E99" s="41"/>
      <c r="F99" s="226" t="s">
        <v>177</v>
      </c>
      <c r="G99" s="41"/>
      <c r="H99" s="41"/>
      <c r="I99" s="227"/>
      <c r="J99" s="227"/>
      <c r="K99" s="41"/>
      <c r="L99" s="41"/>
      <c r="M99" s="45"/>
      <c r="N99" s="228"/>
      <c r="O99" s="229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161</v>
      </c>
      <c r="AU99" s="18" t="s">
        <v>83</v>
      </c>
    </row>
    <row r="100" s="2" customFormat="1">
      <c r="A100" s="39"/>
      <c r="B100" s="40"/>
      <c r="C100" s="41"/>
      <c r="D100" s="230" t="s">
        <v>163</v>
      </c>
      <c r="E100" s="41"/>
      <c r="F100" s="231" t="s">
        <v>178</v>
      </c>
      <c r="G100" s="41"/>
      <c r="H100" s="41"/>
      <c r="I100" s="227"/>
      <c r="J100" s="227"/>
      <c r="K100" s="41"/>
      <c r="L100" s="41"/>
      <c r="M100" s="45"/>
      <c r="N100" s="228"/>
      <c r="O100" s="229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163</v>
      </c>
      <c r="AU100" s="18" t="s">
        <v>83</v>
      </c>
    </row>
    <row r="101" s="13" customFormat="1">
      <c r="A101" s="13"/>
      <c r="B101" s="232"/>
      <c r="C101" s="233"/>
      <c r="D101" s="225" t="s">
        <v>165</v>
      </c>
      <c r="E101" s="234" t="s">
        <v>20</v>
      </c>
      <c r="F101" s="235" t="s">
        <v>179</v>
      </c>
      <c r="G101" s="233"/>
      <c r="H101" s="236">
        <v>7</v>
      </c>
      <c r="I101" s="237"/>
      <c r="J101" s="237"/>
      <c r="K101" s="233"/>
      <c r="L101" s="233"/>
      <c r="M101" s="238"/>
      <c r="N101" s="239"/>
      <c r="O101" s="240"/>
      <c r="P101" s="240"/>
      <c r="Q101" s="240"/>
      <c r="R101" s="240"/>
      <c r="S101" s="240"/>
      <c r="T101" s="240"/>
      <c r="U101" s="240"/>
      <c r="V101" s="240"/>
      <c r="W101" s="240"/>
      <c r="X101" s="241"/>
      <c r="Y101" s="13"/>
      <c r="Z101" s="13"/>
      <c r="AA101" s="13"/>
      <c r="AB101" s="13"/>
      <c r="AC101" s="13"/>
      <c r="AD101" s="13"/>
      <c r="AE101" s="13"/>
      <c r="AT101" s="242" t="s">
        <v>165</v>
      </c>
      <c r="AU101" s="242" t="s">
        <v>83</v>
      </c>
      <c r="AV101" s="13" t="s">
        <v>83</v>
      </c>
      <c r="AW101" s="13" t="s">
        <v>5</v>
      </c>
      <c r="AX101" s="13" t="s">
        <v>81</v>
      </c>
      <c r="AY101" s="242" t="s">
        <v>153</v>
      </c>
    </row>
    <row r="102" s="2" customFormat="1" ht="24.15" customHeight="1">
      <c r="A102" s="39"/>
      <c r="B102" s="40"/>
      <c r="C102" s="210" t="s">
        <v>159</v>
      </c>
      <c r="D102" s="210" t="s">
        <v>155</v>
      </c>
      <c r="E102" s="211" t="s">
        <v>180</v>
      </c>
      <c r="F102" s="212" t="s">
        <v>181</v>
      </c>
      <c r="G102" s="213" t="s">
        <v>158</v>
      </c>
      <c r="H102" s="214">
        <v>2</v>
      </c>
      <c r="I102" s="215"/>
      <c r="J102" s="215"/>
      <c r="K102" s="216">
        <f>ROUND(P102*H102,2)</f>
        <v>0</v>
      </c>
      <c r="L102" s="217"/>
      <c r="M102" s="45"/>
      <c r="N102" s="218" t="s">
        <v>20</v>
      </c>
      <c r="O102" s="219" t="s">
        <v>42</v>
      </c>
      <c r="P102" s="220">
        <f>I102+J102</f>
        <v>0</v>
      </c>
      <c r="Q102" s="220">
        <f>ROUND(I102*H102,2)</f>
        <v>0</v>
      </c>
      <c r="R102" s="220">
        <f>ROUND(J102*H102,2)</f>
        <v>0</v>
      </c>
      <c r="S102" s="85"/>
      <c r="T102" s="221">
        <f>S102*H102</f>
        <v>0</v>
      </c>
      <c r="U102" s="221">
        <v>0</v>
      </c>
      <c r="V102" s="221">
        <f>U102*H102</f>
        <v>0</v>
      </c>
      <c r="W102" s="221">
        <v>0</v>
      </c>
      <c r="X102" s="222">
        <f>W102*H102</f>
        <v>0</v>
      </c>
      <c r="Y102" s="39"/>
      <c r="Z102" s="39"/>
      <c r="AA102" s="39"/>
      <c r="AB102" s="39"/>
      <c r="AC102" s="39"/>
      <c r="AD102" s="39"/>
      <c r="AE102" s="39"/>
      <c r="AR102" s="223" t="s">
        <v>159</v>
      </c>
      <c r="AT102" s="223" t="s">
        <v>155</v>
      </c>
      <c r="AU102" s="223" t="s">
        <v>83</v>
      </c>
      <c r="AY102" s="18" t="s">
        <v>153</v>
      </c>
      <c r="BE102" s="224">
        <f>IF(O102="základní",K102,0)</f>
        <v>0</v>
      </c>
      <c r="BF102" s="224">
        <f>IF(O102="snížená",K102,0)</f>
        <v>0</v>
      </c>
      <c r="BG102" s="224">
        <f>IF(O102="zákl. přenesená",K102,0)</f>
        <v>0</v>
      </c>
      <c r="BH102" s="224">
        <f>IF(O102="sníž. přenesená",K102,0)</f>
        <v>0</v>
      </c>
      <c r="BI102" s="224">
        <f>IF(O102="nulová",K102,0)</f>
        <v>0</v>
      </c>
      <c r="BJ102" s="18" t="s">
        <v>81</v>
      </c>
      <c r="BK102" s="224">
        <f>ROUND(P102*H102,2)</f>
        <v>0</v>
      </c>
      <c r="BL102" s="18" t="s">
        <v>159</v>
      </c>
      <c r="BM102" s="223" t="s">
        <v>182</v>
      </c>
    </row>
    <row r="103" s="2" customFormat="1">
      <c r="A103" s="39"/>
      <c r="B103" s="40"/>
      <c r="C103" s="41"/>
      <c r="D103" s="225" t="s">
        <v>161</v>
      </c>
      <c r="E103" s="41"/>
      <c r="F103" s="226" t="s">
        <v>183</v>
      </c>
      <c r="G103" s="41"/>
      <c r="H103" s="41"/>
      <c r="I103" s="227"/>
      <c r="J103" s="227"/>
      <c r="K103" s="41"/>
      <c r="L103" s="41"/>
      <c r="M103" s="45"/>
      <c r="N103" s="228"/>
      <c r="O103" s="229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161</v>
      </c>
      <c r="AU103" s="18" t="s">
        <v>83</v>
      </c>
    </row>
    <row r="104" s="2" customFormat="1">
      <c r="A104" s="39"/>
      <c r="B104" s="40"/>
      <c r="C104" s="41"/>
      <c r="D104" s="230" t="s">
        <v>163</v>
      </c>
      <c r="E104" s="41"/>
      <c r="F104" s="231" t="s">
        <v>184</v>
      </c>
      <c r="G104" s="41"/>
      <c r="H104" s="41"/>
      <c r="I104" s="227"/>
      <c r="J104" s="227"/>
      <c r="K104" s="41"/>
      <c r="L104" s="41"/>
      <c r="M104" s="45"/>
      <c r="N104" s="228"/>
      <c r="O104" s="229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163</v>
      </c>
      <c r="AU104" s="18" t="s">
        <v>83</v>
      </c>
    </row>
    <row r="105" s="13" customFormat="1">
      <c r="A105" s="13"/>
      <c r="B105" s="232"/>
      <c r="C105" s="233"/>
      <c r="D105" s="225" t="s">
        <v>165</v>
      </c>
      <c r="E105" s="234" t="s">
        <v>20</v>
      </c>
      <c r="F105" s="235" t="s">
        <v>185</v>
      </c>
      <c r="G105" s="233"/>
      <c r="H105" s="236">
        <v>2</v>
      </c>
      <c r="I105" s="237"/>
      <c r="J105" s="237"/>
      <c r="K105" s="233"/>
      <c r="L105" s="233"/>
      <c r="M105" s="238"/>
      <c r="N105" s="239"/>
      <c r="O105" s="240"/>
      <c r="P105" s="240"/>
      <c r="Q105" s="240"/>
      <c r="R105" s="240"/>
      <c r="S105" s="240"/>
      <c r="T105" s="240"/>
      <c r="U105" s="240"/>
      <c r="V105" s="240"/>
      <c r="W105" s="240"/>
      <c r="X105" s="241"/>
      <c r="Y105" s="13"/>
      <c r="Z105" s="13"/>
      <c r="AA105" s="13"/>
      <c r="AB105" s="13"/>
      <c r="AC105" s="13"/>
      <c r="AD105" s="13"/>
      <c r="AE105" s="13"/>
      <c r="AT105" s="242" t="s">
        <v>165</v>
      </c>
      <c r="AU105" s="242" t="s">
        <v>83</v>
      </c>
      <c r="AV105" s="13" t="s">
        <v>83</v>
      </c>
      <c r="AW105" s="13" t="s">
        <v>5</v>
      </c>
      <c r="AX105" s="13" t="s">
        <v>81</v>
      </c>
      <c r="AY105" s="242" t="s">
        <v>153</v>
      </c>
    </row>
    <row r="106" s="2" customFormat="1" ht="24.15" customHeight="1">
      <c r="A106" s="39"/>
      <c r="B106" s="40"/>
      <c r="C106" s="210" t="s">
        <v>186</v>
      </c>
      <c r="D106" s="210" t="s">
        <v>155</v>
      </c>
      <c r="E106" s="211" t="s">
        <v>187</v>
      </c>
      <c r="F106" s="212" t="s">
        <v>188</v>
      </c>
      <c r="G106" s="213" t="s">
        <v>158</v>
      </c>
      <c r="H106" s="214">
        <v>22</v>
      </c>
      <c r="I106" s="215"/>
      <c r="J106" s="215"/>
      <c r="K106" s="216">
        <f>ROUND(P106*H106,2)</f>
        <v>0</v>
      </c>
      <c r="L106" s="217"/>
      <c r="M106" s="45"/>
      <c r="N106" s="218" t="s">
        <v>20</v>
      </c>
      <c r="O106" s="219" t="s">
        <v>42</v>
      </c>
      <c r="P106" s="220">
        <f>I106+J106</f>
        <v>0</v>
      </c>
      <c r="Q106" s="220">
        <f>ROUND(I106*H106,2)</f>
        <v>0</v>
      </c>
      <c r="R106" s="220">
        <f>ROUND(J106*H106,2)</f>
        <v>0</v>
      </c>
      <c r="S106" s="85"/>
      <c r="T106" s="221">
        <f>S106*H106</f>
        <v>0</v>
      </c>
      <c r="U106" s="221">
        <v>0</v>
      </c>
      <c r="V106" s="221">
        <f>U106*H106</f>
        <v>0</v>
      </c>
      <c r="W106" s="221">
        <v>0</v>
      </c>
      <c r="X106" s="222">
        <f>W106*H106</f>
        <v>0</v>
      </c>
      <c r="Y106" s="39"/>
      <c r="Z106" s="39"/>
      <c r="AA106" s="39"/>
      <c r="AB106" s="39"/>
      <c r="AC106" s="39"/>
      <c r="AD106" s="39"/>
      <c r="AE106" s="39"/>
      <c r="AR106" s="223" t="s">
        <v>159</v>
      </c>
      <c r="AT106" s="223" t="s">
        <v>155</v>
      </c>
      <c r="AU106" s="223" t="s">
        <v>83</v>
      </c>
      <c r="AY106" s="18" t="s">
        <v>153</v>
      </c>
      <c r="BE106" s="224">
        <f>IF(O106="základní",K106,0)</f>
        <v>0</v>
      </c>
      <c r="BF106" s="224">
        <f>IF(O106="snížená",K106,0)</f>
        <v>0</v>
      </c>
      <c r="BG106" s="224">
        <f>IF(O106="zákl. přenesená",K106,0)</f>
        <v>0</v>
      </c>
      <c r="BH106" s="224">
        <f>IF(O106="sníž. přenesená",K106,0)</f>
        <v>0</v>
      </c>
      <c r="BI106" s="224">
        <f>IF(O106="nulová",K106,0)</f>
        <v>0</v>
      </c>
      <c r="BJ106" s="18" t="s">
        <v>81</v>
      </c>
      <c r="BK106" s="224">
        <f>ROUND(P106*H106,2)</f>
        <v>0</v>
      </c>
      <c r="BL106" s="18" t="s">
        <v>159</v>
      </c>
      <c r="BM106" s="223" t="s">
        <v>189</v>
      </c>
    </row>
    <row r="107" s="2" customFormat="1">
      <c r="A107" s="39"/>
      <c r="B107" s="40"/>
      <c r="C107" s="41"/>
      <c r="D107" s="225" t="s">
        <v>161</v>
      </c>
      <c r="E107" s="41"/>
      <c r="F107" s="226" t="s">
        <v>190</v>
      </c>
      <c r="G107" s="41"/>
      <c r="H107" s="41"/>
      <c r="I107" s="227"/>
      <c r="J107" s="227"/>
      <c r="K107" s="41"/>
      <c r="L107" s="41"/>
      <c r="M107" s="45"/>
      <c r="N107" s="228"/>
      <c r="O107" s="229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161</v>
      </c>
      <c r="AU107" s="18" t="s">
        <v>83</v>
      </c>
    </row>
    <row r="108" s="2" customFormat="1">
      <c r="A108" s="39"/>
      <c r="B108" s="40"/>
      <c r="C108" s="41"/>
      <c r="D108" s="230" t="s">
        <v>163</v>
      </c>
      <c r="E108" s="41"/>
      <c r="F108" s="231" t="s">
        <v>191</v>
      </c>
      <c r="G108" s="41"/>
      <c r="H108" s="41"/>
      <c r="I108" s="227"/>
      <c r="J108" s="227"/>
      <c r="K108" s="41"/>
      <c r="L108" s="41"/>
      <c r="M108" s="45"/>
      <c r="N108" s="228"/>
      <c r="O108" s="229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163</v>
      </c>
      <c r="AU108" s="18" t="s">
        <v>83</v>
      </c>
    </row>
    <row r="109" s="2" customFormat="1" ht="24.15" customHeight="1">
      <c r="A109" s="39"/>
      <c r="B109" s="40"/>
      <c r="C109" s="210" t="s">
        <v>192</v>
      </c>
      <c r="D109" s="210" t="s">
        <v>155</v>
      </c>
      <c r="E109" s="211" t="s">
        <v>193</v>
      </c>
      <c r="F109" s="212" t="s">
        <v>194</v>
      </c>
      <c r="G109" s="213" t="s">
        <v>158</v>
      </c>
      <c r="H109" s="214">
        <v>7</v>
      </c>
      <c r="I109" s="215"/>
      <c r="J109" s="215"/>
      <c r="K109" s="216">
        <f>ROUND(P109*H109,2)</f>
        <v>0</v>
      </c>
      <c r="L109" s="217"/>
      <c r="M109" s="45"/>
      <c r="N109" s="218" t="s">
        <v>20</v>
      </c>
      <c r="O109" s="219" t="s">
        <v>42</v>
      </c>
      <c r="P109" s="220">
        <f>I109+J109</f>
        <v>0</v>
      </c>
      <c r="Q109" s="220">
        <f>ROUND(I109*H109,2)</f>
        <v>0</v>
      </c>
      <c r="R109" s="220">
        <f>ROUND(J109*H109,2)</f>
        <v>0</v>
      </c>
      <c r="S109" s="85"/>
      <c r="T109" s="221">
        <f>S109*H109</f>
        <v>0</v>
      </c>
      <c r="U109" s="221">
        <v>0</v>
      </c>
      <c r="V109" s="221">
        <f>U109*H109</f>
        <v>0</v>
      </c>
      <c r="W109" s="221">
        <v>0</v>
      </c>
      <c r="X109" s="222">
        <f>W109*H109</f>
        <v>0</v>
      </c>
      <c r="Y109" s="39"/>
      <c r="Z109" s="39"/>
      <c r="AA109" s="39"/>
      <c r="AB109" s="39"/>
      <c r="AC109" s="39"/>
      <c r="AD109" s="39"/>
      <c r="AE109" s="39"/>
      <c r="AR109" s="223" t="s">
        <v>159</v>
      </c>
      <c r="AT109" s="223" t="s">
        <v>155</v>
      </c>
      <c r="AU109" s="223" t="s">
        <v>83</v>
      </c>
      <c r="AY109" s="18" t="s">
        <v>153</v>
      </c>
      <c r="BE109" s="224">
        <f>IF(O109="základní",K109,0)</f>
        <v>0</v>
      </c>
      <c r="BF109" s="224">
        <f>IF(O109="snížená",K109,0)</f>
        <v>0</v>
      </c>
      <c r="BG109" s="224">
        <f>IF(O109="zákl. přenesená",K109,0)</f>
        <v>0</v>
      </c>
      <c r="BH109" s="224">
        <f>IF(O109="sníž. přenesená",K109,0)</f>
        <v>0</v>
      </c>
      <c r="BI109" s="224">
        <f>IF(O109="nulová",K109,0)</f>
        <v>0</v>
      </c>
      <c r="BJ109" s="18" t="s">
        <v>81</v>
      </c>
      <c r="BK109" s="224">
        <f>ROUND(P109*H109,2)</f>
        <v>0</v>
      </c>
      <c r="BL109" s="18" t="s">
        <v>159</v>
      </c>
      <c r="BM109" s="223" t="s">
        <v>195</v>
      </c>
    </row>
    <row r="110" s="2" customFormat="1">
      <c r="A110" s="39"/>
      <c r="B110" s="40"/>
      <c r="C110" s="41"/>
      <c r="D110" s="225" t="s">
        <v>161</v>
      </c>
      <c r="E110" s="41"/>
      <c r="F110" s="226" t="s">
        <v>196</v>
      </c>
      <c r="G110" s="41"/>
      <c r="H110" s="41"/>
      <c r="I110" s="227"/>
      <c r="J110" s="227"/>
      <c r="K110" s="41"/>
      <c r="L110" s="41"/>
      <c r="M110" s="45"/>
      <c r="N110" s="228"/>
      <c r="O110" s="229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161</v>
      </c>
      <c r="AU110" s="18" t="s">
        <v>83</v>
      </c>
    </row>
    <row r="111" s="2" customFormat="1">
      <c r="A111" s="39"/>
      <c r="B111" s="40"/>
      <c r="C111" s="41"/>
      <c r="D111" s="230" t="s">
        <v>163</v>
      </c>
      <c r="E111" s="41"/>
      <c r="F111" s="231" t="s">
        <v>197</v>
      </c>
      <c r="G111" s="41"/>
      <c r="H111" s="41"/>
      <c r="I111" s="227"/>
      <c r="J111" s="227"/>
      <c r="K111" s="41"/>
      <c r="L111" s="41"/>
      <c r="M111" s="45"/>
      <c r="N111" s="228"/>
      <c r="O111" s="229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83</v>
      </c>
    </row>
    <row r="112" s="2" customFormat="1" ht="24.15" customHeight="1">
      <c r="A112" s="39"/>
      <c r="B112" s="40"/>
      <c r="C112" s="210" t="s">
        <v>198</v>
      </c>
      <c r="D112" s="210" t="s">
        <v>155</v>
      </c>
      <c r="E112" s="211" t="s">
        <v>199</v>
      </c>
      <c r="F112" s="212" t="s">
        <v>200</v>
      </c>
      <c r="G112" s="213" t="s">
        <v>158</v>
      </c>
      <c r="H112" s="214">
        <v>7</v>
      </c>
      <c r="I112" s="215"/>
      <c r="J112" s="215"/>
      <c r="K112" s="216">
        <f>ROUND(P112*H112,2)</f>
        <v>0</v>
      </c>
      <c r="L112" s="217"/>
      <c r="M112" s="45"/>
      <c r="N112" s="218" t="s">
        <v>20</v>
      </c>
      <c r="O112" s="219" t="s">
        <v>42</v>
      </c>
      <c r="P112" s="220">
        <f>I112+J112</f>
        <v>0</v>
      </c>
      <c r="Q112" s="220">
        <f>ROUND(I112*H112,2)</f>
        <v>0</v>
      </c>
      <c r="R112" s="220">
        <f>ROUND(J112*H112,2)</f>
        <v>0</v>
      </c>
      <c r="S112" s="85"/>
      <c r="T112" s="221">
        <f>S112*H112</f>
        <v>0</v>
      </c>
      <c r="U112" s="221">
        <v>0</v>
      </c>
      <c r="V112" s="221">
        <f>U112*H112</f>
        <v>0</v>
      </c>
      <c r="W112" s="221">
        <v>0</v>
      </c>
      <c r="X112" s="222">
        <f>W112*H112</f>
        <v>0</v>
      </c>
      <c r="Y112" s="39"/>
      <c r="Z112" s="39"/>
      <c r="AA112" s="39"/>
      <c r="AB112" s="39"/>
      <c r="AC112" s="39"/>
      <c r="AD112" s="39"/>
      <c r="AE112" s="39"/>
      <c r="AR112" s="223" t="s">
        <v>159</v>
      </c>
      <c r="AT112" s="223" t="s">
        <v>155</v>
      </c>
      <c r="AU112" s="223" t="s">
        <v>83</v>
      </c>
      <c r="AY112" s="18" t="s">
        <v>153</v>
      </c>
      <c r="BE112" s="224">
        <f>IF(O112="základní",K112,0)</f>
        <v>0</v>
      </c>
      <c r="BF112" s="224">
        <f>IF(O112="snížená",K112,0)</f>
        <v>0</v>
      </c>
      <c r="BG112" s="224">
        <f>IF(O112="zákl. přenesená",K112,0)</f>
        <v>0</v>
      </c>
      <c r="BH112" s="224">
        <f>IF(O112="sníž. přenesená",K112,0)</f>
        <v>0</v>
      </c>
      <c r="BI112" s="224">
        <f>IF(O112="nulová",K112,0)</f>
        <v>0</v>
      </c>
      <c r="BJ112" s="18" t="s">
        <v>81</v>
      </c>
      <c r="BK112" s="224">
        <f>ROUND(P112*H112,2)</f>
        <v>0</v>
      </c>
      <c r="BL112" s="18" t="s">
        <v>159</v>
      </c>
      <c r="BM112" s="223" t="s">
        <v>201</v>
      </c>
    </row>
    <row r="113" s="2" customFormat="1">
      <c r="A113" s="39"/>
      <c r="B113" s="40"/>
      <c r="C113" s="41"/>
      <c r="D113" s="225" t="s">
        <v>161</v>
      </c>
      <c r="E113" s="41"/>
      <c r="F113" s="226" t="s">
        <v>202</v>
      </c>
      <c r="G113" s="41"/>
      <c r="H113" s="41"/>
      <c r="I113" s="227"/>
      <c r="J113" s="227"/>
      <c r="K113" s="41"/>
      <c r="L113" s="41"/>
      <c r="M113" s="45"/>
      <c r="N113" s="228"/>
      <c r="O113" s="229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161</v>
      </c>
      <c r="AU113" s="18" t="s">
        <v>83</v>
      </c>
    </row>
    <row r="114" s="2" customFormat="1">
      <c r="A114" s="39"/>
      <c r="B114" s="40"/>
      <c r="C114" s="41"/>
      <c r="D114" s="230" t="s">
        <v>163</v>
      </c>
      <c r="E114" s="41"/>
      <c r="F114" s="231" t="s">
        <v>203</v>
      </c>
      <c r="G114" s="41"/>
      <c r="H114" s="41"/>
      <c r="I114" s="227"/>
      <c r="J114" s="227"/>
      <c r="K114" s="41"/>
      <c r="L114" s="41"/>
      <c r="M114" s="45"/>
      <c r="N114" s="228"/>
      <c r="O114" s="229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163</v>
      </c>
      <c r="AU114" s="18" t="s">
        <v>83</v>
      </c>
    </row>
    <row r="115" s="2" customFormat="1" ht="24.15" customHeight="1">
      <c r="A115" s="39"/>
      <c r="B115" s="40"/>
      <c r="C115" s="210" t="s">
        <v>204</v>
      </c>
      <c r="D115" s="210" t="s">
        <v>155</v>
      </c>
      <c r="E115" s="211" t="s">
        <v>205</v>
      </c>
      <c r="F115" s="212" t="s">
        <v>206</v>
      </c>
      <c r="G115" s="213" t="s">
        <v>158</v>
      </c>
      <c r="H115" s="214">
        <v>2</v>
      </c>
      <c r="I115" s="215"/>
      <c r="J115" s="215"/>
      <c r="K115" s="216">
        <f>ROUND(P115*H115,2)</f>
        <v>0</v>
      </c>
      <c r="L115" s="217"/>
      <c r="M115" s="45"/>
      <c r="N115" s="218" t="s">
        <v>20</v>
      </c>
      <c r="O115" s="219" t="s">
        <v>42</v>
      </c>
      <c r="P115" s="220">
        <f>I115+J115</f>
        <v>0</v>
      </c>
      <c r="Q115" s="220">
        <f>ROUND(I115*H115,2)</f>
        <v>0</v>
      </c>
      <c r="R115" s="220">
        <f>ROUND(J115*H115,2)</f>
        <v>0</v>
      </c>
      <c r="S115" s="85"/>
      <c r="T115" s="221">
        <f>S115*H115</f>
        <v>0</v>
      </c>
      <c r="U115" s="221">
        <v>0</v>
      </c>
      <c r="V115" s="221">
        <f>U115*H115</f>
        <v>0</v>
      </c>
      <c r="W115" s="221">
        <v>0</v>
      </c>
      <c r="X115" s="222">
        <f>W115*H115</f>
        <v>0</v>
      </c>
      <c r="Y115" s="39"/>
      <c r="Z115" s="39"/>
      <c r="AA115" s="39"/>
      <c r="AB115" s="39"/>
      <c r="AC115" s="39"/>
      <c r="AD115" s="39"/>
      <c r="AE115" s="39"/>
      <c r="AR115" s="223" t="s">
        <v>159</v>
      </c>
      <c r="AT115" s="223" t="s">
        <v>155</v>
      </c>
      <c r="AU115" s="223" t="s">
        <v>83</v>
      </c>
      <c r="AY115" s="18" t="s">
        <v>153</v>
      </c>
      <c r="BE115" s="224">
        <f>IF(O115="základní",K115,0)</f>
        <v>0</v>
      </c>
      <c r="BF115" s="224">
        <f>IF(O115="snížená",K115,0)</f>
        <v>0</v>
      </c>
      <c r="BG115" s="224">
        <f>IF(O115="zákl. přenesená",K115,0)</f>
        <v>0</v>
      </c>
      <c r="BH115" s="224">
        <f>IF(O115="sníž. přenesená",K115,0)</f>
        <v>0</v>
      </c>
      <c r="BI115" s="224">
        <f>IF(O115="nulová",K115,0)</f>
        <v>0</v>
      </c>
      <c r="BJ115" s="18" t="s">
        <v>81</v>
      </c>
      <c r="BK115" s="224">
        <f>ROUND(P115*H115,2)</f>
        <v>0</v>
      </c>
      <c r="BL115" s="18" t="s">
        <v>159</v>
      </c>
      <c r="BM115" s="223" t="s">
        <v>207</v>
      </c>
    </row>
    <row r="116" s="2" customFormat="1">
      <c r="A116" s="39"/>
      <c r="B116" s="40"/>
      <c r="C116" s="41"/>
      <c r="D116" s="225" t="s">
        <v>161</v>
      </c>
      <c r="E116" s="41"/>
      <c r="F116" s="226" t="s">
        <v>206</v>
      </c>
      <c r="G116" s="41"/>
      <c r="H116" s="41"/>
      <c r="I116" s="227"/>
      <c r="J116" s="227"/>
      <c r="K116" s="41"/>
      <c r="L116" s="41"/>
      <c r="M116" s="45"/>
      <c r="N116" s="228"/>
      <c r="O116" s="229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161</v>
      </c>
      <c r="AU116" s="18" t="s">
        <v>83</v>
      </c>
    </row>
    <row r="117" s="2" customFormat="1" ht="21.75" customHeight="1">
      <c r="A117" s="39"/>
      <c r="B117" s="40"/>
      <c r="C117" s="210" t="s">
        <v>208</v>
      </c>
      <c r="D117" s="210" t="s">
        <v>155</v>
      </c>
      <c r="E117" s="211" t="s">
        <v>209</v>
      </c>
      <c r="F117" s="212" t="s">
        <v>210</v>
      </c>
      <c r="G117" s="213" t="s">
        <v>158</v>
      </c>
      <c r="H117" s="214">
        <v>22</v>
      </c>
      <c r="I117" s="215"/>
      <c r="J117" s="215"/>
      <c r="K117" s="216">
        <f>ROUND(P117*H117,2)</f>
        <v>0</v>
      </c>
      <c r="L117" s="217"/>
      <c r="M117" s="45"/>
      <c r="N117" s="218" t="s">
        <v>20</v>
      </c>
      <c r="O117" s="219" t="s">
        <v>42</v>
      </c>
      <c r="P117" s="220">
        <f>I117+J117</f>
        <v>0</v>
      </c>
      <c r="Q117" s="220">
        <f>ROUND(I117*H117,2)</f>
        <v>0</v>
      </c>
      <c r="R117" s="220">
        <f>ROUND(J117*H117,2)</f>
        <v>0</v>
      </c>
      <c r="S117" s="85"/>
      <c r="T117" s="221">
        <f>S117*H117</f>
        <v>0</v>
      </c>
      <c r="U117" s="221">
        <v>0</v>
      </c>
      <c r="V117" s="221">
        <f>U117*H117</f>
        <v>0</v>
      </c>
      <c r="W117" s="221">
        <v>0</v>
      </c>
      <c r="X117" s="222">
        <f>W117*H117</f>
        <v>0</v>
      </c>
      <c r="Y117" s="39"/>
      <c r="Z117" s="39"/>
      <c r="AA117" s="39"/>
      <c r="AB117" s="39"/>
      <c r="AC117" s="39"/>
      <c r="AD117" s="39"/>
      <c r="AE117" s="39"/>
      <c r="AR117" s="223" t="s">
        <v>159</v>
      </c>
      <c r="AT117" s="223" t="s">
        <v>155</v>
      </c>
      <c r="AU117" s="223" t="s">
        <v>83</v>
      </c>
      <c r="AY117" s="18" t="s">
        <v>153</v>
      </c>
      <c r="BE117" s="224">
        <f>IF(O117="základní",K117,0)</f>
        <v>0</v>
      </c>
      <c r="BF117" s="224">
        <f>IF(O117="snížená",K117,0)</f>
        <v>0</v>
      </c>
      <c r="BG117" s="224">
        <f>IF(O117="zákl. přenesená",K117,0)</f>
        <v>0</v>
      </c>
      <c r="BH117" s="224">
        <f>IF(O117="sníž. přenesená",K117,0)</f>
        <v>0</v>
      </c>
      <c r="BI117" s="224">
        <f>IF(O117="nulová",K117,0)</f>
        <v>0</v>
      </c>
      <c r="BJ117" s="18" t="s">
        <v>81</v>
      </c>
      <c r="BK117" s="224">
        <f>ROUND(P117*H117,2)</f>
        <v>0</v>
      </c>
      <c r="BL117" s="18" t="s">
        <v>159</v>
      </c>
      <c r="BM117" s="223" t="s">
        <v>211</v>
      </c>
    </row>
    <row r="118" s="2" customFormat="1">
      <c r="A118" s="39"/>
      <c r="B118" s="40"/>
      <c r="C118" s="41"/>
      <c r="D118" s="225" t="s">
        <v>161</v>
      </c>
      <c r="E118" s="41"/>
      <c r="F118" s="226" t="s">
        <v>212</v>
      </c>
      <c r="G118" s="41"/>
      <c r="H118" s="41"/>
      <c r="I118" s="227"/>
      <c r="J118" s="227"/>
      <c r="K118" s="41"/>
      <c r="L118" s="41"/>
      <c r="M118" s="45"/>
      <c r="N118" s="228"/>
      <c r="O118" s="229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161</v>
      </c>
      <c r="AU118" s="18" t="s">
        <v>83</v>
      </c>
    </row>
    <row r="119" s="2" customFormat="1">
      <c r="A119" s="39"/>
      <c r="B119" s="40"/>
      <c r="C119" s="41"/>
      <c r="D119" s="230" t="s">
        <v>163</v>
      </c>
      <c r="E119" s="41"/>
      <c r="F119" s="231" t="s">
        <v>213</v>
      </c>
      <c r="G119" s="41"/>
      <c r="H119" s="41"/>
      <c r="I119" s="227"/>
      <c r="J119" s="227"/>
      <c r="K119" s="41"/>
      <c r="L119" s="41"/>
      <c r="M119" s="45"/>
      <c r="N119" s="228"/>
      <c r="O119" s="229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83</v>
      </c>
    </row>
    <row r="120" s="2" customFormat="1" ht="21.75" customHeight="1">
      <c r="A120" s="39"/>
      <c r="B120" s="40"/>
      <c r="C120" s="210" t="s">
        <v>214</v>
      </c>
      <c r="D120" s="210" t="s">
        <v>155</v>
      </c>
      <c r="E120" s="211" t="s">
        <v>215</v>
      </c>
      <c r="F120" s="212" t="s">
        <v>216</v>
      </c>
      <c r="G120" s="213" t="s">
        <v>158</v>
      </c>
      <c r="H120" s="214">
        <v>7</v>
      </c>
      <c r="I120" s="215"/>
      <c r="J120" s="215"/>
      <c r="K120" s="216">
        <f>ROUND(P120*H120,2)</f>
        <v>0</v>
      </c>
      <c r="L120" s="217"/>
      <c r="M120" s="45"/>
      <c r="N120" s="218" t="s">
        <v>20</v>
      </c>
      <c r="O120" s="219" t="s">
        <v>42</v>
      </c>
      <c r="P120" s="220">
        <f>I120+J120</f>
        <v>0</v>
      </c>
      <c r="Q120" s="220">
        <f>ROUND(I120*H120,2)</f>
        <v>0</v>
      </c>
      <c r="R120" s="220">
        <f>ROUND(J120*H120,2)</f>
        <v>0</v>
      </c>
      <c r="S120" s="85"/>
      <c r="T120" s="221">
        <f>S120*H120</f>
        <v>0</v>
      </c>
      <c r="U120" s="221">
        <v>0</v>
      </c>
      <c r="V120" s="221">
        <f>U120*H120</f>
        <v>0</v>
      </c>
      <c r="W120" s="221">
        <v>0</v>
      </c>
      <c r="X120" s="222">
        <f>W120*H120</f>
        <v>0</v>
      </c>
      <c r="Y120" s="39"/>
      <c r="Z120" s="39"/>
      <c r="AA120" s="39"/>
      <c r="AB120" s="39"/>
      <c r="AC120" s="39"/>
      <c r="AD120" s="39"/>
      <c r="AE120" s="39"/>
      <c r="AR120" s="223" t="s">
        <v>159</v>
      </c>
      <c r="AT120" s="223" t="s">
        <v>155</v>
      </c>
      <c r="AU120" s="223" t="s">
        <v>83</v>
      </c>
      <c r="AY120" s="18" t="s">
        <v>153</v>
      </c>
      <c r="BE120" s="224">
        <f>IF(O120="základní",K120,0)</f>
        <v>0</v>
      </c>
      <c r="BF120" s="224">
        <f>IF(O120="snížená",K120,0)</f>
        <v>0</v>
      </c>
      <c r="BG120" s="224">
        <f>IF(O120="zákl. přenesená",K120,0)</f>
        <v>0</v>
      </c>
      <c r="BH120" s="224">
        <f>IF(O120="sníž. přenesená",K120,0)</f>
        <v>0</v>
      </c>
      <c r="BI120" s="224">
        <f>IF(O120="nulová",K120,0)</f>
        <v>0</v>
      </c>
      <c r="BJ120" s="18" t="s">
        <v>81</v>
      </c>
      <c r="BK120" s="224">
        <f>ROUND(P120*H120,2)</f>
        <v>0</v>
      </c>
      <c r="BL120" s="18" t="s">
        <v>159</v>
      </c>
      <c r="BM120" s="223" t="s">
        <v>217</v>
      </c>
    </row>
    <row r="121" s="2" customFormat="1">
      <c r="A121" s="39"/>
      <c r="B121" s="40"/>
      <c r="C121" s="41"/>
      <c r="D121" s="225" t="s">
        <v>161</v>
      </c>
      <c r="E121" s="41"/>
      <c r="F121" s="226" t="s">
        <v>218</v>
      </c>
      <c r="G121" s="41"/>
      <c r="H121" s="41"/>
      <c r="I121" s="227"/>
      <c r="J121" s="227"/>
      <c r="K121" s="41"/>
      <c r="L121" s="41"/>
      <c r="M121" s="45"/>
      <c r="N121" s="228"/>
      <c r="O121" s="229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161</v>
      </c>
      <c r="AU121" s="18" t="s">
        <v>83</v>
      </c>
    </row>
    <row r="122" s="2" customFormat="1">
      <c r="A122" s="39"/>
      <c r="B122" s="40"/>
      <c r="C122" s="41"/>
      <c r="D122" s="230" t="s">
        <v>163</v>
      </c>
      <c r="E122" s="41"/>
      <c r="F122" s="231" t="s">
        <v>219</v>
      </c>
      <c r="G122" s="41"/>
      <c r="H122" s="41"/>
      <c r="I122" s="227"/>
      <c r="J122" s="227"/>
      <c r="K122" s="41"/>
      <c r="L122" s="41"/>
      <c r="M122" s="45"/>
      <c r="N122" s="228"/>
      <c r="O122" s="229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83</v>
      </c>
    </row>
    <row r="123" s="2" customFormat="1" ht="21.75" customHeight="1">
      <c r="A123" s="39"/>
      <c r="B123" s="40"/>
      <c r="C123" s="210" t="s">
        <v>220</v>
      </c>
      <c r="D123" s="210" t="s">
        <v>155</v>
      </c>
      <c r="E123" s="211" t="s">
        <v>221</v>
      </c>
      <c r="F123" s="212" t="s">
        <v>222</v>
      </c>
      <c r="G123" s="213" t="s">
        <v>158</v>
      </c>
      <c r="H123" s="214">
        <v>7</v>
      </c>
      <c r="I123" s="215"/>
      <c r="J123" s="215"/>
      <c r="K123" s="216">
        <f>ROUND(P123*H123,2)</f>
        <v>0</v>
      </c>
      <c r="L123" s="217"/>
      <c r="M123" s="45"/>
      <c r="N123" s="218" t="s">
        <v>20</v>
      </c>
      <c r="O123" s="219" t="s">
        <v>42</v>
      </c>
      <c r="P123" s="220">
        <f>I123+J123</f>
        <v>0</v>
      </c>
      <c r="Q123" s="220">
        <f>ROUND(I123*H123,2)</f>
        <v>0</v>
      </c>
      <c r="R123" s="220">
        <f>ROUND(J123*H123,2)</f>
        <v>0</v>
      </c>
      <c r="S123" s="85"/>
      <c r="T123" s="221">
        <f>S123*H123</f>
        <v>0</v>
      </c>
      <c r="U123" s="221">
        <v>0</v>
      </c>
      <c r="V123" s="221">
        <f>U123*H123</f>
        <v>0</v>
      </c>
      <c r="W123" s="221">
        <v>0</v>
      </c>
      <c r="X123" s="222">
        <f>W123*H123</f>
        <v>0</v>
      </c>
      <c r="Y123" s="39"/>
      <c r="Z123" s="39"/>
      <c r="AA123" s="39"/>
      <c r="AB123" s="39"/>
      <c r="AC123" s="39"/>
      <c r="AD123" s="39"/>
      <c r="AE123" s="39"/>
      <c r="AR123" s="223" t="s">
        <v>159</v>
      </c>
      <c r="AT123" s="223" t="s">
        <v>155</v>
      </c>
      <c r="AU123" s="223" t="s">
        <v>83</v>
      </c>
      <c r="AY123" s="18" t="s">
        <v>153</v>
      </c>
      <c r="BE123" s="224">
        <f>IF(O123="základní",K123,0)</f>
        <v>0</v>
      </c>
      <c r="BF123" s="224">
        <f>IF(O123="snížená",K123,0)</f>
        <v>0</v>
      </c>
      <c r="BG123" s="224">
        <f>IF(O123="zákl. přenesená",K123,0)</f>
        <v>0</v>
      </c>
      <c r="BH123" s="224">
        <f>IF(O123="sníž. přenesená",K123,0)</f>
        <v>0</v>
      </c>
      <c r="BI123" s="224">
        <f>IF(O123="nulová",K123,0)</f>
        <v>0</v>
      </c>
      <c r="BJ123" s="18" t="s">
        <v>81</v>
      </c>
      <c r="BK123" s="224">
        <f>ROUND(P123*H123,2)</f>
        <v>0</v>
      </c>
      <c r="BL123" s="18" t="s">
        <v>159</v>
      </c>
      <c r="BM123" s="223" t="s">
        <v>223</v>
      </c>
    </row>
    <row r="124" s="2" customFormat="1">
      <c r="A124" s="39"/>
      <c r="B124" s="40"/>
      <c r="C124" s="41"/>
      <c r="D124" s="225" t="s">
        <v>161</v>
      </c>
      <c r="E124" s="41"/>
      <c r="F124" s="226" t="s">
        <v>224</v>
      </c>
      <c r="G124" s="41"/>
      <c r="H124" s="41"/>
      <c r="I124" s="227"/>
      <c r="J124" s="227"/>
      <c r="K124" s="41"/>
      <c r="L124" s="41"/>
      <c r="M124" s="45"/>
      <c r="N124" s="228"/>
      <c r="O124" s="229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161</v>
      </c>
      <c r="AU124" s="18" t="s">
        <v>83</v>
      </c>
    </row>
    <row r="125" s="2" customFormat="1">
      <c r="A125" s="39"/>
      <c r="B125" s="40"/>
      <c r="C125" s="41"/>
      <c r="D125" s="230" t="s">
        <v>163</v>
      </c>
      <c r="E125" s="41"/>
      <c r="F125" s="231" t="s">
        <v>225</v>
      </c>
      <c r="G125" s="41"/>
      <c r="H125" s="41"/>
      <c r="I125" s="227"/>
      <c r="J125" s="227"/>
      <c r="K125" s="41"/>
      <c r="L125" s="41"/>
      <c r="M125" s="45"/>
      <c r="N125" s="228"/>
      <c r="O125" s="229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163</v>
      </c>
      <c r="AU125" s="18" t="s">
        <v>83</v>
      </c>
    </row>
    <row r="126" s="2" customFormat="1" ht="21.75" customHeight="1">
      <c r="A126" s="39"/>
      <c r="B126" s="40"/>
      <c r="C126" s="210" t="s">
        <v>226</v>
      </c>
      <c r="D126" s="210" t="s">
        <v>155</v>
      </c>
      <c r="E126" s="211" t="s">
        <v>227</v>
      </c>
      <c r="F126" s="212" t="s">
        <v>228</v>
      </c>
      <c r="G126" s="213" t="s">
        <v>158</v>
      </c>
      <c r="H126" s="214">
        <v>2</v>
      </c>
      <c r="I126" s="215"/>
      <c r="J126" s="215"/>
      <c r="K126" s="216">
        <f>ROUND(P126*H126,2)</f>
        <v>0</v>
      </c>
      <c r="L126" s="217"/>
      <c r="M126" s="45"/>
      <c r="N126" s="218" t="s">
        <v>20</v>
      </c>
      <c r="O126" s="219" t="s">
        <v>42</v>
      </c>
      <c r="P126" s="220">
        <f>I126+J126</f>
        <v>0</v>
      </c>
      <c r="Q126" s="220">
        <f>ROUND(I126*H126,2)</f>
        <v>0</v>
      </c>
      <c r="R126" s="220">
        <f>ROUND(J126*H126,2)</f>
        <v>0</v>
      </c>
      <c r="S126" s="85"/>
      <c r="T126" s="221">
        <f>S126*H126</f>
        <v>0</v>
      </c>
      <c r="U126" s="221">
        <v>0</v>
      </c>
      <c r="V126" s="221">
        <f>U126*H126</f>
        <v>0</v>
      </c>
      <c r="W126" s="221">
        <v>0</v>
      </c>
      <c r="X126" s="222">
        <f>W126*H126</f>
        <v>0</v>
      </c>
      <c r="Y126" s="39"/>
      <c r="Z126" s="39"/>
      <c r="AA126" s="39"/>
      <c r="AB126" s="39"/>
      <c r="AC126" s="39"/>
      <c r="AD126" s="39"/>
      <c r="AE126" s="39"/>
      <c r="AR126" s="223" t="s">
        <v>159</v>
      </c>
      <c r="AT126" s="223" t="s">
        <v>155</v>
      </c>
      <c r="AU126" s="223" t="s">
        <v>83</v>
      </c>
      <c r="AY126" s="18" t="s">
        <v>153</v>
      </c>
      <c r="BE126" s="224">
        <f>IF(O126="základní",K126,0)</f>
        <v>0</v>
      </c>
      <c r="BF126" s="224">
        <f>IF(O126="snížená",K126,0)</f>
        <v>0</v>
      </c>
      <c r="BG126" s="224">
        <f>IF(O126="zákl. přenesená",K126,0)</f>
        <v>0</v>
      </c>
      <c r="BH126" s="224">
        <f>IF(O126="sníž. přenesená",K126,0)</f>
        <v>0</v>
      </c>
      <c r="BI126" s="224">
        <f>IF(O126="nulová",K126,0)</f>
        <v>0</v>
      </c>
      <c r="BJ126" s="18" t="s">
        <v>81</v>
      </c>
      <c r="BK126" s="224">
        <f>ROUND(P126*H126,2)</f>
        <v>0</v>
      </c>
      <c r="BL126" s="18" t="s">
        <v>159</v>
      </c>
      <c r="BM126" s="223" t="s">
        <v>229</v>
      </c>
    </row>
    <row r="127" s="2" customFormat="1">
      <c r="A127" s="39"/>
      <c r="B127" s="40"/>
      <c r="C127" s="41"/>
      <c r="D127" s="225" t="s">
        <v>161</v>
      </c>
      <c r="E127" s="41"/>
      <c r="F127" s="226" t="s">
        <v>230</v>
      </c>
      <c r="G127" s="41"/>
      <c r="H127" s="41"/>
      <c r="I127" s="227"/>
      <c r="J127" s="227"/>
      <c r="K127" s="41"/>
      <c r="L127" s="41"/>
      <c r="M127" s="45"/>
      <c r="N127" s="228"/>
      <c r="O127" s="229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161</v>
      </c>
      <c r="AU127" s="18" t="s">
        <v>83</v>
      </c>
    </row>
    <row r="128" s="2" customFormat="1">
      <c r="A128" s="39"/>
      <c r="B128" s="40"/>
      <c r="C128" s="41"/>
      <c r="D128" s="230" t="s">
        <v>163</v>
      </c>
      <c r="E128" s="41"/>
      <c r="F128" s="231" t="s">
        <v>231</v>
      </c>
      <c r="G128" s="41"/>
      <c r="H128" s="41"/>
      <c r="I128" s="227"/>
      <c r="J128" s="227"/>
      <c r="K128" s="41"/>
      <c r="L128" s="41"/>
      <c r="M128" s="45"/>
      <c r="N128" s="228"/>
      <c r="O128" s="229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83</v>
      </c>
    </row>
    <row r="129" s="2" customFormat="1" ht="24.15" customHeight="1">
      <c r="A129" s="39"/>
      <c r="B129" s="40"/>
      <c r="C129" s="210" t="s">
        <v>232</v>
      </c>
      <c r="D129" s="210" t="s">
        <v>155</v>
      </c>
      <c r="E129" s="211" t="s">
        <v>233</v>
      </c>
      <c r="F129" s="212" t="s">
        <v>234</v>
      </c>
      <c r="G129" s="213" t="s">
        <v>235</v>
      </c>
      <c r="H129" s="214">
        <v>3523</v>
      </c>
      <c r="I129" s="215"/>
      <c r="J129" s="215"/>
      <c r="K129" s="216">
        <f>ROUND(P129*H129,2)</f>
        <v>0</v>
      </c>
      <c r="L129" s="217"/>
      <c r="M129" s="45"/>
      <c r="N129" s="218" t="s">
        <v>20</v>
      </c>
      <c r="O129" s="219" t="s">
        <v>42</v>
      </c>
      <c r="P129" s="220">
        <f>I129+J129</f>
        <v>0</v>
      </c>
      <c r="Q129" s="220">
        <f>ROUND(I129*H129,2)</f>
        <v>0</v>
      </c>
      <c r="R129" s="220">
        <f>ROUND(J129*H129,2)</f>
        <v>0</v>
      </c>
      <c r="S129" s="85"/>
      <c r="T129" s="221">
        <f>S129*H129</f>
        <v>0</v>
      </c>
      <c r="U129" s="221">
        <v>0</v>
      </c>
      <c r="V129" s="221">
        <f>U129*H129</f>
        <v>0</v>
      </c>
      <c r="W129" s="221">
        <v>0.28999999999999998</v>
      </c>
      <c r="X129" s="222">
        <f>W129*H129</f>
        <v>1021.67</v>
      </c>
      <c r="Y129" s="39"/>
      <c r="Z129" s="39"/>
      <c r="AA129" s="39"/>
      <c r="AB129" s="39"/>
      <c r="AC129" s="39"/>
      <c r="AD129" s="39"/>
      <c r="AE129" s="39"/>
      <c r="AR129" s="223" t="s">
        <v>159</v>
      </c>
      <c r="AT129" s="223" t="s">
        <v>155</v>
      </c>
      <c r="AU129" s="223" t="s">
        <v>83</v>
      </c>
      <c r="AY129" s="18" t="s">
        <v>153</v>
      </c>
      <c r="BE129" s="224">
        <f>IF(O129="základní",K129,0)</f>
        <v>0</v>
      </c>
      <c r="BF129" s="224">
        <f>IF(O129="snížená",K129,0)</f>
        <v>0</v>
      </c>
      <c r="BG129" s="224">
        <f>IF(O129="zákl. přenesená",K129,0)</f>
        <v>0</v>
      </c>
      <c r="BH129" s="224">
        <f>IF(O129="sníž. přenesená",K129,0)</f>
        <v>0</v>
      </c>
      <c r="BI129" s="224">
        <f>IF(O129="nulová",K129,0)</f>
        <v>0</v>
      </c>
      <c r="BJ129" s="18" t="s">
        <v>81</v>
      </c>
      <c r="BK129" s="224">
        <f>ROUND(P129*H129,2)</f>
        <v>0</v>
      </c>
      <c r="BL129" s="18" t="s">
        <v>159</v>
      </c>
      <c r="BM129" s="223" t="s">
        <v>236</v>
      </c>
    </row>
    <row r="130" s="2" customFormat="1">
      <c r="A130" s="39"/>
      <c r="B130" s="40"/>
      <c r="C130" s="41"/>
      <c r="D130" s="225" t="s">
        <v>161</v>
      </c>
      <c r="E130" s="41"/>
      <c r="F130" s="226" t="s">
        <v>237</v>
      </c>
      <c r="G130" s="41"/>
      <c r="H130" s="41"/>
      <c r="I130" s="227"/>
      <c r="J130" s="227"/>
      <c r="K130" s="41"/>
      <c r="L130" s="41"/>
      <c r="M130" s="45"/>
      <c r="N130" s="228"/>
      <c r="O130" s="229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161</v>
      </c>
      <c r="AU130" s="18" t="s">
        <v>83</v>
      </c>
    </row>
    <row r="131" s="2" customFormat="1">
      <c r="A131" s="39"/>
      <c r="B131" s="40"/>
      <c r="C131" s="41"/>
      <c r="D131" s="230" t="s">
        <v>163</v>
      </c>
      <c r="E131" s="41"/>
      <c r="F131" s="231" t="s">
        <v>238</v>
      </c>
      <c r="G131" s="41"/>
      <c r="H131" s="41"/>
      <c r="I131" s="227"/>
      <c r="J131" s="227"/>
      <c r="K131" s="41"/>
      <c r="L131" s="41"/>
      <c r="M131" s="45"/>
      <c r="N131" s="228"/>
      <c r="O131" s="229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163</v>
      </c>
      <c r="AU131" s="18" t="s">
        <v>83</v>
      </c>
    </row>
    <row r="132" s="13" customFormat="1">
      <c r="A132" s="13"/>
      <c r="B132" s="232"/>
      <c r="C132" s="233"/>
      <c r="D132" s="225" t="s">
        <v>165</v>
      </c>
      <c r="E132" s="234" t="s">
        <v>20</v>
      </c>
      <c r="F132" s="235" t="s">
        <v>239</v>
      </c>
      <c r="G132" s="233"/>
      <c r="H132" s="236">
        <v>3523</v>
      </c>
      <c r="I132" s="237"/>
      <c r="J132" s="237"/>
      <c r="K132" s="233"/>
      <c r="L132" s="233"/>
      <c r="M132" s="238"/>
      <c r="N132" s="239"/>
      <c r="O132" s="240"/>
      <c r="P132" s="240"/>
      <c r="Q132" s="240"/>
      <c r="R132" s="240"/>
      <c r="S132" s="240"/>
      <c r="T132" s="240"/>
      <c r="U132" s="240"/>
      <c r="V132" s="240"/>
      <c r="W132" s="240"/>
      <c r="X132" s="241"/>
      <c r="Y132" s="13"/>
      <c r="Z132" s="13"/>
      <c r="AA132" s="13"/>
      <c r="AB132" s="13"/>
      <c r="AC132" s="13"/>
      <c r="AD132" s="13"/>
      <c r="AE132" s="13"/>
      <c r="AT132" s="242" t="s">
        <v>165</v>
      </c>
      <c r="AU132" s="242" t="s">
        <v>83</v>
      </c>
      <c r="AV132" s="13" t="s">
        <v>83</v>
      </c>
      <c r="AW132" s="13" t="s">
        <v>5</v>
      </c>
      <c r="AX132" s="13" t="s">
        <v>81</v>
      </c>
      <c r="AY132" s="242" t="s">
        <v>153</v>
      </c>
    </row>
    <row r="133" s="2" customFormat="1" ht="33" customHeight="1">
      <c r="A133" s="39"/>
      <c r="B133" s="40"/>
      <c r="C133" s="210" t="s">
        <v>240</v>
      </c>
      <c r="D133" s="210" t="s">
        <v>155</v>
      </c>
      <c r="E133" s="211" t="s">
        <v>241</v>
      </c>
      <c r="F133" s="212" t="s">
        <v>242</v>
      </c>
      <c r="G133" s="213" t="s">
        <v>243</v>
      </c>
      <c r="H133" s="214">
        <v>6033.3999999999996</v>
      </c>
      <c r="I133" s="215"/>
      <c r="J133" s="215"/>
      <c r="K133" s="216">
        <f>ROUND(P133*H133,2)</f>
        <v>0</v>
      </c>
      <c r="L133" s="217"/>
      <c r="M133" s="45"/>
      <c r="N133" s="218" t="s">
        <v>20</v>
      </c>
      <c r="O133" s="219" t="s">
        <v>42</v>
      </c>
      <c r="P133" s="220">
        <f>I133+J133</f>
        <v>0</v>
      </c>
      <c r="Q133" s="220">
        <f>ROUND(I133*H133,2)</f>
        <v>0</v>
      </c>
      <c r="R133" s="220">
        <f>ROUND(J133*H133,2)</f>
        <v>0</v>
      </c>
      <c r="S133" s="85"/>
      <c r="T133" s="221">
        <f>S133*H133</f>
        <v>0</v>
      </c>
      <c r="U133" s="221">
        <v>0</v>
      </c>
      <c r="V133" s="221">
        <f>U133*H133</f>
        <v>0</v>
      </c>
      <c r="W133" s="221">
        <v>0</v>
      </c>
      <c r="X133" s="222">
        <f>W133*H133</f>
        <v>0</v>
      </c>
      <c r="Y133" s="39"/>
      <c r="Z133" s="39"/>
      <c r="AA133" s="39"/>
      <c r="AB133" s="39"/>
      <c r="AC133" s="39"/>
      <c r="AD133" s="39"/>
      <c r="AE133" s="39"/>
      <c r="AR133" s="223" t="s">
        <v>159</v>
      </c>
      <c r="AT133" s="223" t="s">
        <v>155</v>
      </c>
      <c r="AU133" s="223" t="s">
        <v>83</v>
      </c>
      <c r="AY133" s="18" t="s">
        <v>153</v>
      </c>
      <c r="BE133" s="224">
        <f>IF(O133="základní",K133,0)</f>
        <v>0</v>
      </c>
      <c r="BF133" s="224">
        <f>IF(O133="snížená",K133,0)</f>
        <v>0</v>
      </c>
      <c r="BG133" s="224">
        <f>IF(O133="zákl. přenesená",K133,0)</f>
        <v>0</v>
      </c>
      <c r="BH133" s="224">
        <f>IF(O133="sníž. přenesená",K133,0)</f>
        <v>0</v>
      </c>
      <c r="BI133" s="224">
        <f>IF(O133="nulová",K133,0)</f>
        <v>0</v>
      </c>
      <c r="BJ133" s="18" t="s">
        <v>81</v>
      </c>
      <c r="BK133" s="224">
        <f>ROUND(P133*H133,2)</f>
        <v>0</v>
      </c>
      <c r="BL133" s="18" t="s">
        <v>159</v>
      </c>
      <c r="BM133" s="223" t="s">
        <v>244</v>
      </c>
    </row>
    <row r="134" s="2" customFormat="1">
      <c r="A134" s="39"/>
      <c r="B134" s="40"/>
      <c r="C134" s="41"/>
      <c r="D134" s="225" t="s">
        <v>161</v>
      </c>
      <c r="E134" s="41"/>
      <c r="F134" s="226" t="s">
        <v>245</v>
      </c>
      <c r="G134" s="41"/>
      <c r="H134" s="41"/>
      <c r="I134" s="227"/>
      <c r="J134" s="227"/>
      <c r="K134" s="41"/>
      <c r="L134" s="41"/>
      <c r="M134" s="45"/>
      <c r="N134" s="228"/>
      <c r="O134" s="229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161</v>
      </c>
      <c r="AU134" s="18" t="s">
        <v>83</v>
      </c>
    </row>
    <row r="135" s="2" customFormat="1">
      <c r="A135" s="39"/>
      <c r="B135" s="40"/>
      <c r="C135" s="41"/>
      <c r="D135" s="230" t="s">
        <v>163</v>
      </c>
      <c r="E135" s="41"/>
      <c r="F135" s="231" t="s">
        <v>246</v>
      </c>
      <c r="G135" s="41"/>
      <c r="H135" s="41"/>
      <c r="I135" s="227"/>
      <c r="J135" s="227"/>
      <c r="K135" s="41"/>
      <c r="L135" s="41"/>
      <c r="M135" s="45"/>
      <c r="N135" s="228"/>
      <c r="O135" s="229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163</v>
      </c>
      <c r="AU135" s="18" t="s">
        <v>83</v>
      </c>
    </row>
    <row r="136" s="13" customFormat="1">
      <c r="A136" s="13"/>
      <c r="B136" s="232"/>
      <c r="C136" s="233"/>
      <c r="D136" s="225" t="s">
        <v>165</v>
      </c>
      <c r="E136" s="234" t="s">
        <v>20</v>
      </c>
      <c r="F136" s="235" t="s">
        <v>247</v>
      </c>
      <c r="G136" s="233"/>
      <c r="H136" s="236">
        <v>6738</v>
      </c>
      <c r="I136" s="237"/>
      <c r="J136" s="237"/>
      <c r="K136" s="233"/>
      <c r="L136" s="233"/>
      <c r="M136" s="238"/>
      <c r="N136" s="239"/>
      <c r="O136" s="240"/>
      <c r="P136" s="240"/>
      <c r="Q136" s="240"/>
      <c r="R136" s="240"/>
      <c r="S136" s="240"/>
      <c r="T136" s="240"/>
      <c r="U136" s="240"/>
      <c r="V136" s="240"/>
      <c r="W136" s="240"/>
      <c r="X136" s="241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83</v>
      </c>
      <c r="AV136" s="13" t="s">
        <v>83</v>
      </c>
      <c r="AW136" s="13" t="s">
        <v>5</v>
      </c>
      <c r="AX136" s="13" t="s">
        <v>73</v>
      </c>
      <c r="AY136" s="242" t="s">
        <v>153</v>
      </c>
    </row>
    <row r="137" s="13" customFormat="1">
      <c r="A137" s="13"/>
      <c r="B137" s="232"/>
      <c r="C137" s="233"/>
      <c r="D137" s="225" t="s">
        <v>165</v>
      </c>
      <c r="E137" s="234" t="s">
        <v>20</v>
      </c>
      <c r="F137" s="235" t="s">
        <v>248</v>
      </c>
      <c r="G137" s="233"/>
      <c r="H137" s="236">
        <v>-704.60000000000002</v>
      </c>
      <c r="I137" s="237"/>
      <c r="J137" s="237"/>
      <c r="K137" s="233"/>
      <c r="L137" s="233"/>
      <c r="M137" s="238"/>
      <c r="N137" s="239"/>
      <c r="O137" s="240"/>
      <c r="P137" s="240"/>
      <c r="Q137" s="240"/>
      <c r="R137" s="240"/>
      <c r="S137" s="240"/>
      <c r="T137" s="240"/>
      <c r="U137" s="240"/>
      <c r="V137" s="240"/>
      <c r="W137" s="240"/>
      <c r="X137" s="241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83</v>
      </c>
      <c r="AV137" s="13" t="s">
        <v>83</v>
      </c>
      <c r="AW137" s="13" t="s">
        <v>5</v>
      </c>
      <c r="AX137" s="13" t="s">
        <v>73</v>
      </c>
      <c r="AY137" s="242" t="s">
        <v>153</v>
      </c>
    </row>
    <row r="138" s="14" customFormat="1">
      <c r="A138" s="14"/>
      <c r="B138" s="243"/>
      <c r="C138" s="244"/>
      <c r="D138" s="225" t="s">
        <v>165</v>
      </c>
      <c r="E138" s="245" t="s">
        <v>110</v>
      </c>
      <c r="F138" s="246" t="s">
        <v>249</v>
      </c>
      <c r="G138" s="244"/>
      <c r="H138" s="247">
        <v>6033.3999999999996</v>
      </c>
      <c r="I138" s="248"/>
      <c r="J138" s="248"/>
      <c r="K138" s="244"/>
      <c r="L138" s="244"/>
      <c r="M138" s="249"/>
      <c r="N138" s="250"/>
      <c r="O138" s="251"/>
      <c r="P138" s="251"/>
      <c r="Q138" s="251"/>
      <c r="R138" s="251"/>
      <c r="S138" s="251"/>
      <c r="T138" s="251"/>
      <c r="U138" s="251"/>
      <c r="V138" s="251"/>
      <c r="W138" s="251"/>
      <c r="X138" s="252"/>
      <c r="Y138" s="14"/>
      <c r="Z138" s="14"/>
      <c r="AA138" s="14"/>
      <c r="AB138" s="14"/>
      <c r="AC138" s="14"/>
      <c r="AD138" s="14"/>
      <c r="AE138" s="14"/>
      <c r="AT138" s="253" t="s">
        <v>165</v>
      </c>
      <c r="AU138" s="253" t="s">
        <v>83</v>
      </c>
      <c r="AV138" s="14" t="s">
        <v>159</v>
      </c>
      <c r="AW138" s="14" t="s">
        <v>5</v>
      </c>
      <c r="AX138" s="14" t="s">
        <v>81</v>
      </c>
      <c r="AY138" s="253" t="s">
        <v>153</v>
      </c>
    </row>
    <row r="139" s="2" customFormat="1" ht="37.8" customHeight="1">
      <c r="A139" s="39"/>
      <c r="B139" s="40"/>
      <c r="C139" s="210" t="s">
        <v>9</v>
      </c>
      <c r="D139" s="210" t="s">
        <v>155</v>
      </c>
      <c r="E139" s="211" t="s">
        <v>250</v>
      </c>
      <c r="F139" s="212" t="s">
        <v>251</v>
      </c>
      <c r="G139" s="213" t="s">
        <v>243</v>
      </c>
      <c r="H139" s="214">
        <v>5940.3999999999996</v>
      </c>
      <c r="I139" s="215"/>
      <c r="J139" s="215"/>
      <c r="K139" s="216">
        <f>ROUND(P139*H139,2)</f>
        <v>0</v>
      </c>
      <c r="L139" s="217"/>
      <c r="M139" s="45"/>
      <c r="N139" s="218" t="s">
        <v>20</v>
      </c>
      <c r="O139" s="219" t="s">
        <v>42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5"/>
      <c r="T139" s="221">
        <f>S139*H139</f>
        <v>0</v>
      </c>
      <c r="U139" s="221">
        <v>0</v>
      </c>
      <c r="V139" s="221">
        <f>U139*H139</f>
        <v>0</v>
      </c>
      <c r="W139" s="221">
        <v>0</v>
      </c>
      <c r="X139" s="222">
        <f>W139*H139</f>
        <v>0</v>
      </c>
      <c r="Y139" s="39"/>
      <c r="Z139" s="39"/>
      <c r="AA139" s="39"/>
      <c r="AB139" s="39"/>
      <c r="AC139" s="39"/>
      <c r="AD139" s="39"/>
      <c r="AE139" s="39"/>
      <c r="AR139" s="223" t="s">
        <v>159</v>
      </c>
      <c r="AT139" s="223" t="s">
        <v>155</v>
      </c>
      <c r="AU139" s="223" t="s">
        <v>83</v>
      </c>
      <c r="AY139" s="18" t="s">
        <v>153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8" t="s">
        <v>81</v>
      </c>
      <c r="BK139" s="224">
        <f>ROUND(P139*H139,2)</f>
        <v>0</v>
      </c>
      <c r="BL139" s="18" t="s">
        <v>159</v>
      </c>
      <c r="BM139" s="223" t="s">
        <v>252</v>
      </c>
    </row>
    <row r="140" s="2" customFormat="1">
      <c r="A140" s="39"/>
      <c r="B140" s="40"/>
      <c r="C140" s="41"/>
      <c r="D140" s="225" t="s">
        <v>161</v>
      </c>
      <c r="E140" s="41"/>
      <c r="F140" s="226" t="s">
        <v>253</v>
      </c>
      <c r="G140" s="41"/>
      <c r="H140" s="41"/>
      <c r="I140" s="227"/>
      <c r="J140" s="227"/>
      <c r="K140" s="41"/>
      <c r="L140" s="41"/>
      <c r="M140" s="45"/>
      <c r="N140" s="228"/>
      <c r="O140" s="229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83</v>
      </c>
    </row>
    <row r="141" s="2" customFormat="1">
      <c r="A141" s="39"/>
      <c r="B141" s="40"/>
      <c r="C141" s="41"/>
      <c r="D141" s="230" t="s">
        <v>163</v>
      </c>
      <c r="E141" s="41"/>
      <c r="F141" s="231" t="s">
        <v>254</v>
      </c>
      <c r="G141" s="41"/>
      <c r="H141" s="41"/>
      <c r="I141" s="227"/>
      <c r="J141" s="227"/>
      <c r="K141" s="41"/>
      <c r="L141" s="41"/>
      <c r="M141" s="45"/>
      <c r="N141" s="228"/>
      <c r="O141" s="229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83</v>
      </c>
    </row>
    <row r="142" s="13" customFormat="1">
      <c r="A142" s="13"/>
      <c r="B142" s="232"/>
      <c r="C142" s="233"/>
      <c r="D142" s="225" t="s">
        <v>165</v>
      </c>
      <c r="E142" s="234" t="s">
        <v>112</v>
      </c>
      <c r="F142" s="235" t="s">
        <v>255</v>
      </c>
      <c r="G142" s="233"/>
      <c r="H142" s="236">
        <v>5940.3999999999996</v>
      </c>
      <c r="I142" s="237"/>
      <c r="J142" s="237"/>
      <c r="K142" s="233"/>
      <c r="L142" s="233"/>
      <c r="M142" s="238"/>
      <c r="N142" s="239"/>
      <c r="O142" s="240"/>
      <c r="P142" s="240"/>
      <c r="Q142" s="240"/>
      <c r="R142" s="240"/>
      <c r="S142" s="240"/>
      <c r="T142" s="240"/>
      <c r="U142" s="240"/>
      <c r="V142" s="240"/>
      <c r="W142" s="240"/>
      <c r="X142" s="241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83</v>
      </c>
      <c r="AV142" s="13" t="s">
        <v>83</v>
      </c>
      <c r="AW142" s="13" t="s">
        <v>5</v>
      </c>
      <c r="AX142" s="13" t="s">
        <v>81</v>
      </c>
      <c r="AY142" s="242" t="s">
        <v>153</v>
      </c>
    </row>
    <row r="143" s="2" customFormat="1" ht="37.8" customHeight="1">
      <c r="A143" s="39"/>
      <c r="B143" s="40"/>
      <c r="C143" s="210" t="s">
        <v>256</v>
      </c>
      <c r="D143" s="210" t="s">
        <v>155</v>
      </c>
      <c r="E143" s="211" t="s">
        <v>257</v>
      </c>
      <c r="F143" s="212" t="s">
        <v>258</v>
      </c>
      <c r="G143" s="213" t="s">
        <v>243</v>
      </c>
      <c r="H143" s="214">
        <v>118808</v>
      </c>
      <c r="I143" s="215"/>
      <c r="J143" s="215"/>
      <c r="K143" s="216">
        <f>ROUND(P143*H143,2)</f>
        <v>0</v>
      </c>
      <c r="L143" s="217"/>
      <c r="M143" s="45"/>
      <c r="N143" s="218" t="s">
        <v>20</v>
      </c>
      <c r="O143" s="219" t="s">
        <v>42</v>
      </c>
      <c r="P143" s="220">
        <f>I143+J143</f>
        <v>0</v>
      </c>
      <c r="Q143" s="220">
        <f>ROUND(I143*H143,2)</f>
        <v>0</v>
      </c>
      <c r="R143" s="220">
        <f>ROUND(J143*H143,2)</f>
        <v>0</v>
      </c>
      <c r="S143" s="85"/>
      <c r="T143" s="221">
        <f>S143*H143</f>
        <v>0</v>
      </c>
      <c r="U143" s="221">
        <v>0</v>
      </c>
      <c r="V143" s="221">
        <f>U143*H143</f>
        <v>0</v>
      </c>
      <c r="W143" s="221">
        <v>0</v>
      </c>
      <c r="X143" s="222">
        <f>W143*H143</f>
        <v>0</v>
      </c>
      <c r="Y143" s="39"/>
      <c r="Z143" s="39"/>
      <c r="AA143" s="39"/>
      <c r="AB143" s="39"/>
      <c r="AC143" s="39"/>
      <c r="AD143" s="39"/>
      <c r="AE143" s="39"/>
      <c r="AR143" s="223" t="s">
        <v>159</v>
      </c>
      <c r="AT143" s="223" t="s">
        <v>155</v>
      </c>
      <c r="AU143" s="223" t="s">
        <v>83</v>
      </c>
      <c r="AY143" s="18" t="s">
        <v>153</v>
      </c>
      <c r="BE143" s="224">
        <f>IF(O143="základní",K143,0)</f>
        <v>0</v>
      </c>
      <c r="BF143" s="224">
        <f>IF(O143="snížená",K143,0)</f>
        <v>0</v>
      </c>
      <c r="BG143" s="224">
        <f>IF(O143="zákl. přenesená",K143,0)</f>
        <v>0</v>
      </c>
      <c r="BH143" s="224">
        <f>IF(O143="sníž. přenesená",K143,0)</f>
        <v>0</v>
      </c>
      <c r="BI143" s="224">
        <f>IF(O143="nulová",K143,0)</f>
        <v>0</v>
      </c>
      <c r="BJ143" s="18" t="s">
        <v>81</v>
      </c>
      <c r="BK143" s="224">
        <f>ROUND(P143*H143,2)</f>
        <v>0</v>
      </c>
      <c r="BL143" s="18" t="s">
        <v>159</v>
      </c>
      <c r="BM143" s="223" t="s">
        <v>259</v>
      </c>
    </row>
    <row r="144" s="2" customFormat="1">
      <c r="A144" s="39"/>
      <c r="B144" s="40"/>
      <c r="C144" s="41"/>
      <c r="D144" s="225" t="s">
        <v>161</v>
      </c>
      <c r="E144" s="41"/>
      <c r="F144" s="226" t="s">
        <v>260</v>
      </c>
      <c r="G144" s="41"/>
      <c r="H144" s="41"/>
      <c r="I144" s="227"/>
      <c r="J144" s="227"/>
      <c r="K144" s="41"/>
      <c r="L144" s="41"/>
      <c r="M144" s="45"/>
      <c r="N144" s="228"/>
      <c r="O144" s="229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83</v>
      </c>
    </row>
    <row r="145" s="2" customFormat="1">
      <c r="A145" s="39"/>
      <c r="B145" s="40"/>
      <c r="C145" s="41"/>
      <c r="D145" s="230" t="s">
        <v>163</v>
      </c>
      <c r="E145" s="41"/>
      <c r="F145" s="231" t="s">
        <v>261</v>
      </c>
      <c r="G145" s="41"/>
      <c r="H145" s="41"/>
      <c r="I145" s="227"/>
      <c r="J145" s="227"/>
      <c r="K145" s="41"/>
      <c r="L145" s="41"/>
      <c r="M145" s="45"/>
      <c r="N145" s="228"/>
      <c r="O145" s="229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163</v>
      </c>
      <c r="AU145" s="18" t="s">
        <v>83</v>
      </c>
    </row>
    <row r="146" s="13" customFormat="1">
      <c r="A146" s="13"/>
      <c r="B146" s="232"/>
      <c r="C146" s="233"/>
      <c r="D146" s="225" t="s">
        <v>165</v>
      </c>
      <c r="E146" s="234" t="s">
        <v>20</v>
      </c>
      <c r="F146" s="235" t="s">
        <v>262</v>
      </c>
      <c r="G146" s="233"/>
      <c r="H146" s="236">
        <v>118808</v>
      </c>
      <c r="I146" s="237"/>
      <c r="J146" s="237"/>
      <c r="K146" s="233"/>
      <c r="L146" s="233"/>
      <c r="M146" s="238"/>
      <c r="N146" s="239"/>
      <c r="O146" s="240"/>
      <c r="P146" s="240"/>
      <c r="Q146" s="240"/>
      <c r="R146" s="240"/>
      <c r="S146" s="240"/>
      <c r="T146" s="240"/>
      <c r="U146" s="240"/>
      <c r="V146" s="240"/>
      <c r="W146" s="240"/>
      <c r="X146" s="241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83</v>
      </c>
      <c r="AV146" s="13" t="s">
        <v>83</v>
      </c>
      <c r="AW146" s="13" t="s">
        <v>5</v>
      </c>
      <c r="AX146" s="13" t="s">
        <v>81</v>
      </c>
      <c r="AY146" s="242" t="s">
        <v>153</v>
      </c>
    </row>
    <row r="147" s="2" customFormat="1" ht="24.15" customHeight="1">
      <c r="A147" s="39"/>
      <c r="B147" s="40"/>
      <c r="C147" s="210" t="s">
        <v>263</v>
      </c>
      <c r="D147" s="210" t="s">
        <v>155</v>
      </c>
      <c r="E147" s="211" t="s">
        <v>264</v>
      </c>
      <c r="F147" s="212" t="s">
        <v>265</v>
      </c>
      <c r="G147" s="213" t="s">
        <v>243</v>
      </c>
      <c r="H147" s="214">
        <v>93</v>
      </c>
      <c r="I147" s="215"/>
      <c r="J147" s="215"/>
      <c r="K147" s="216">
        <f>ROUND(P147*H147,2)</f>
        <v>0</v>
      </c>
      <c r="L147" s="217"/>
      <c r="M147" s="45"/>
      <c r="N147" s="218" t="s">
        <v>20</v>
      </c>
      <c r="O147" s="219" t="s">
        <v>42</v>
      </c>
      <c r="P147" s="220">
        <f>I147+J147</f>
        <v>0</v>
      </c>
      <c r="Q147" s="220">
        <f>ROUND(I147*H147,2)</f>
        <v>0</v>
      </c>
      <c r="R147" s="220">
        <f>ROUND(J147*H147,2)</f>
        <v>0</v>
      </c>
      <c r="S147" s="85"/>
      <c r="T147" s="221">
        <f>S147*H147</f>
        <v>0</v>
      </c>
      <c r="U147" s="221">
        <v>0</v>
      </c>
      <c r="V147" s="221">
        <f>U147*H147</f>
        <v>0</v>
      </c>
      <c r="W147" s="221">
        <v>0</v>
      </c>
      <c r="X147" s="222">
        <f>W147*H147</f>
        <v>0</v>
      </c>
      <c r="Y147" s="39"/>
      <c r="Z147" s="39"/>
      <c r="AA147" s="39"/>
      <c r="AB147" s="39"/>
      <c r="AC147" s="39"/>
      <c r="AD147" s="39"/>
      <c r="AE147" s="39"/>
      <c r="AR147" s="223" t="s">
        <v>159</v>
      </c>
      <c r="AT147" s="223" t="s">
        <v>155</v>
      </c>
      <c r="AU147" s="223" t="s">
        <v>83</v>
      </c>
      <c r="AY147" s="18" t="s">
        <v>153</v>
      </c>
      <c r="BE147" s="224">
        <f>IF(O147="základní",K147,0)</f>
        <v>0</v>
      </c>
      <c r="BF147" s="224">
        <f>IF(O147="snížená",K147,0)</f>
        <v>0</v>
      </c>
      <c r="BG147" s="224">
        <f>IF(O147="zákl. přenesená",K147,0)</f>
        <v>0</v>
      </c>
      <c r="BH147" s="224">
        <f>IF(O147="sníž. přenesená",K147,0)</f>
        <v>0</v>
      </c>
      <c r="BI147" s="224">
        <f>IF(O147="nulová",K147,0)</f>
        <v>0</v>
      </c>
      <c r="BJ147" s="18" t="s">
        <v>81</v>
      </c>
      <c r="BK147" s="224">
        <f>ROUND(P147*H147,2)</f>
        <v>0</v>
      </c>
      <c r="BL147" s="18" t="s">
        <v>159</v>
      </c>
      <c r="BM147" s="223" t="s">
        <v>266</v>
      </c>
    </row>
    <row r="148" s="2" customFormat="1">
      <c r="A148" s="39"/>
      <c r="B148" s="40"/>
      <c r="C148" s="41"/>
      <c r="D148" s="225" t="s">
        <v>161</v>
      </c>
      <c r="E148" s="41"/>
      <c r="F148" s="226" t="s">
        <v>267</v>
      </c>
      <c r="G148" s="41"/>
      <c r="H148" s="41"/>
      <c r="I148" s="227"/>
      <c r="J148" s="227"/>
      <c r="K148" s="41"/>
      <c r="L148" s="41"/>
      <c r="M148" s="45"/>
      <c r="N148" s="228"/>
      <c r="O148" s="229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83</v>
      </c>
    </row>
    <row r="149" s="2" customFormat="1">
      <c r="A149" s="39"/>
      <c r="B149" s="40"/>
      <c r="C149" s="41"/>
      <c r="D149" s="230" t="s">
        <v>163</v>
      </c>
      <c r="E149" s="41"/>
      <c r="F149" s="231" t="s">
        <v>268</v>
      </c>
      <c r="G149" s="41"/>
      <c r="H149" s="41"/>
      <c r="I149" s="227"/>
      <c r="J149" s="227"/>
      <c r="K149" s="41"/>
      <c r="L149" s="41"/>
      <c r="M149" s="45"/>
      <c r="N149" s="228"/>
      <c r="O149" s="229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83</v>
      </c>
    </row>
    <row r="150" s="13" customFormat="1">
      <c r="A150" s="13"/>
      <c r="B150" s="232"/>
      <c r="C150" s="233"/>
      <c r="D150" s="225" t="s">
        <v>165</v>
      </c>
      <c r="E150" s="234" t="s">
        <v>107</v>
      </c>
      <c r="F150" s="235" t="s">
        <v>269</v>
      </c>
      <c r="G150" s="233"/>
      <c r="H150" s="236">
        <v>93</v>
      </c>
      <c r="I150" s="237"/>
      <c r="J150" s="237"/>
      <c r="K150" s="233"/>
      <c r="L150" s="233"/>
      <c r="M150" s="238"/>
      <c r="N150" s="239"/>
      <c r="O150" s="240"/>
      <c r="P150" s="240"/>
      <c r="Q150" s="240"/>
      <c r="R150" s="240"/>
      <c r="S150" s="240"/>
      <c r="T150" s="240"/>
      <c r="U150" s="240"/>
      <c r="V150" s="240"/>
      <c r="W150" s="240"/>
      <c r="X150" s="241"/>
      <c r="Y150" s="13"/>
      <c r="Z150" s="13"/>
      <c r="AA150" s="13"/>
      <c r="AB150" s="13"/>
      <c r="AC150" s="13"/>
      <c r="AD150" s="13"/>
      <c r="AE150" s="13"/>
      <c r="AT150" s="242" t="s">
        <v>165</v>
      </c>
      <c r="AU150" s="242" t="s">
        <v>83</v>
      </c>
      <c r="AV150" s="13" t="s">
        <v>83</v>
      </c>
      <c r="AW150" s="13" t="s">
        <v>5</v>
      </c>
      <c r="AX150" s="13" t="s">
        <v>81</v>
      </c>
      <c r="AY150" s="242" t="s">
        <v>153</v>
      </c>
    </row>
    <row r="151" s="2" customFormat="1" ht="24.15" customHeight="1">
      <c r="A151" s="39"/>
      <c r="B151" s="40"/>
      <c r="C151" s="210" t="s">
        <v>270</v>
      </c>
      <c r="D151" s="210" t="s">
        <v>155</v>
      </c>
      <c r="E151" s="211" t="s">
        <v>271</v>
      </c>
      <c r="F151" s="212" t="s">
        <v>272</v>
      </c>
      <c r="G151" s="213" t="s">
        <v>273</v>
      </c>
      <c r="H151" s="214">
        <v>10989.74</v>
      </c>
      <c r="I151" s="215"/>
      <c r="J151" s="215"/>
      <c r="K151" s="216">
        <f>ROUND(P151*H151,2)</f>
        <v>0</v>
      </c>
      <c r="L151" s="217"/>
      <c r="M151" s="45"/>
      <c r="N151" s="218" t="s">
        <v>20</v>
      </c>
      <c r="O151" s="219" t="s">
        <v>42</v>
      </c>
      <c r="P151" s="220">
        <f>I151+J151</f>
        <v>0</v>
      </c>
      <c r="Q151" s="220">
        <f>ROUND(I151*H151,2)</f>
        <v>0</v>
      </c>
      <c r="R151" s="220">
        <f>ROUND(J151*H151,2)</f>
        <v>0</v>
      </c>
      <c r="S151" s="85"/>
      <c r="T151" s="221">
        <f>S151*H151</f>
        <v>0</v>
      </c>
      <c r="U151" s="221">
        <v>0</v>
      </c>
      <c r="V151" s="221">
        <f>U151*H151</f>
        <v>0</v>
      </c>
      <c r="W151" s="221">
        <v>0</v>
      </c>
      <c r="X151" s="222">
        <f>W151*H151</f>
        <v>0</v>
      </c>
      <c r="Y151" s="39"/>
      <c r="Z151" s="39"/>
      <c r="AA151" s="39"/>
      <c r="AB151" s="39"/>
      <c r="AC151" s="39"/>
      <c r="AD151" s="39"/>
      <c r="AE151" s="39"/>
      <c r="AR151" s="223" t="s">
        <v>159</v>
      </c>
      <c r="AT151" s="223" t="s">
        <v>155</v>
      </c>
      <c r="AU151" s="223" t="s">
        <v>83</v>
      </c>
      <c r="AY151" s="18" t="s">
        <v>153</v>
      </c>
      <c r="BE151" s="224">
        <f>IF(O151="základní",K151,0)</f>
        <v>0</v>
      </c>
      <c r="BF151" s="224">
        <f>IF(O151="snížená",K151,0)</f>
        <v>0</v>
      </c>
      <c r="BG151" s="224">
        <f>IF(O151="zákl. přenesená",K151,0)</f>
        <v>0</v>
      </c>
      <c r="BH151" s="224">
        <f>IF(O151="sníž. přenesená",K151,0)</f>
        <v>0</v>
      </c>
      <c r="BI151" s="224">
        <f>IF(O151="nulová",K151,0)</f>
        <v>0</v>
      </c>
      <c r="BJ151" s="18" t="s">
        <v>81</v>
      </c>
      <c r="BK151" s="224">
        <f>ROUND(P151*H151,2)</f>
        <v>0</v>
      </c>
      <c r="BL151" s="18" t="s">
        <v>159</v>
      </c>
      <c r="BM151" s="223" t="s">
        <v>274</v>
      </c>
    </row>
    <row r="152" s="2" customFormat="1">
      <c r="A152" s="39"/>
      <c r="B152" s="40"/>
      <c r="C152" s="41"/>
      <c r="D152" s="225" t="s">
        <v>161</v>
      </c>
      <c r="E152" s="41"/>
      <c r="F152" s="226" t="s">
        <v>275</v>
      </c>
      <c r="G152" s="41"/>
      <c r="H152" s="41"/>
      <c r="I152" s="227"/>
      <c r="J152" s="227"/>
      <c r="K152" s="41"/>
      <c r="L152" s="41"/>
      <c r="M152" s="45"/>
      <c r="N152" s="228"/>
      <c r="O152" s="229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83</v>
      </c>
    </row>
    <row r="153" s="2" customFormat="1">
      <c r="A153" s="39"/>
      <c r="B153" s="40"/>
      <c r="C153" s="41"/>
      <c r="D153" s="230" t="s">
        <v>163</v>
      </c>
      <c r="E153" s="41"/>
      <c r="F153" s="231" t="s">
        <v>276</v>
      </c>
      <c r="G153" s="41"/>
      <c r="H153" s="41"/>
      <c r="I153" s="227"/>
      <c r="J153" s="227"/>
      <c r="K153" s="41"/>
      <c r="L153" s="41"/>
      <c r="M153" s="45"/>
      <c r="N153" s="228"/>
      <c r="O153" s="229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83</v>
      </c>
    </row>
    <row r="154" s="13" customFormat="1">
      <c r="A154" s="13"/>
      <c r="B154" s="232"/>
      <c r="C154" s="233"/>
      <c r="D154" s="225" t="s">
        <v>165</v>
      </c>
      <c r="E154" s="234" t="s">
        <v>20</v>
      </c>
      <c r="F154" s="235" t="s">
        <v>277</v>
      </c>
      <c r="G154" s="233"/>
      <c r="H154" s="236">
        <v>10989.74</v>
      </c>
      <c r="I154" s="237"/>
      <c r="J154" s="237"/>
      <c r="K154" s="233"/>
      <c r="L154" s="233"/>
      <c r="M154" s="238"/>
      <c r="N154" s="239"/>
      <c r="O154" s="240"/>
      <c r="P154" s="240"/>
      <c r="Q154" s="240"/>
      <c r="R154" s="240"/>
      <c r="S154" s="240"/>
      <c r="T154" s="240"/>
      <c r="U154" s="240"/>
      <c r="V154" s="240"/>
      <c r="W154" s="240"/>
      <c r="X154" s="241"/>
      <c r="Y154" s="13"/>
      <c r="Z154" s="13"/>
      <c r="AA154" s="13"/>
      <c r="AB154" s="13"/>
      <c r="AC154" s="13"/>
      <c r="AD154" s="13"/>
      <c r="AE154" s="13"/>
      <c r="AT154" s="242" t="s">
        <v>165</v>
      </c>
      <c r="AU154" s="242" t="s">
        <v>83</v>
      </c>
      <c r="AV154" s="13" t="s">
        <v>83</v>
      </c>
      <c r="AW154" s="13" t="s">
        <v>5</v>
      </c>
      <c r="AX154" s="13" t="s">
        <v>81</v>
      </c>
      <c r="AY154" s="242" t="s">
        <v>153</v>
      </c>
    </row>
    <row r="155" s="2" customFormat="1" ht="16.5" customHeight="1">
      <c r="A155" s="39"/>
      <c r="B155" s="40"/>
      <c r="C155" s="210" t="s">
        <v>278</v>
      </c>
      <c r="D155" s="210" t="s">
        <v>155</v>
      </c>
      <c r="E155" s="211" t="s">
        <v>279</v>
      </c>
      <c r="F155" s="212" t="s">
        <v>280</v>
      </c>
      <c r="G155" s="213" t="s">
        <v>243</v>
      </c>
      <c r="H155" s="214">
        <v>5940.3999999999996</v>
      </c>
      <c r="I155" s="215"/>
      <c r="J155" s="215"/>
      <c r="K155" s="216">
        <f>ROUND(P155*H155,2)</f>
        <v>0</v>
      </c>
      <c r="L155" s="217"/>
      <c r="M155" s="45"/>
      <c r="N155" s="218" t="s">
        <v>20</v>
      </c>
      <c r="O155" s="219" t="s">
        <v>42</v>
      </c>
      <c r="P155" s="220">
        <f>I155+J155</f>
        <v>0</v>
      </c>
      <c r="Q155" s="220">
        <f>ROUND(I155*H155,2)</f>
        <v>0</v>
      </c>
      <c r="R155" s="220">
        <f>ROUND(J155*H155,2)</f>
        <v>0</v>
      </c>
      <c r="S155" s="85"/>
      <c r="T155" s="221">
        <f>S155*H155</f>
        <v>0</v>
      </c>
      <c r="U155" s="221">
        <v>0</v>
      </c>
      <c r="V155" s="221">
        <f>U155*H155</f>
        <v>0</v>
      </c>
      <c r="W155" s="221">
        <v>0</v>
      </c>
      <c r="X155" s="222">
        <f>W155*H155</f>
        <v>0</v>
      </c>
      <c r="Y155" s="39"/>
      <c r="Z155" s="39"/>
      <c r="AA155" s="39"/>
      <c r="AB155" s="39"/>
      <c r="AC155" s="39"/>
      <c r="AD155" s="39"/>
      <c r="AE155" s="39"/>
      <c r="AR155" s="223" t="s">
        <v>159</v>
      </c>
      <c r="AT155" s="223" t="s">
        <v>155</v>
      </c>
      <c r="AU155" s="223" t="s">
        <v>83</v>
      </c>
      <c r="AY155" s="18" t="s">
        <v>153</v>
      </c>
      <c r="BE155" s="224">
        <f>IF(O155="základní",K155,0)</f>
        <v>0</v>
      </c>
      <c r="BF155" s="224">
        <f>IF(O155="snížená",K155,0)</f>
        <v>0</v>
      </c>
      <c r="BG155" s="224">
        <f>IF(O155="zákl. přenesená",K155,0)</f>
        <v>0</v>
      </c>
      <c r="BH155" s="224">
        <f>IF(O155="sníž. přenesená",K155,0)</f>
        <v>0</v>
      </c>
      <c r="BI155" s="224">
        <f>IF(O155="nulová",K155,0)</f>
        <v>0</v>
      </c>
      <c r="BJ155" s="18" t="s">
        <v>81</v>
      </c>
      <c r="BK155" s="224">
        <f>ROUND(P155*H155,2)</f>
        <v>0</v>
      </c>
      <c r="BL155" s="18" t="s">
        <v>159</v>
      </c>
      <c r="BM155" s="223" t="s">
        <v>281</v>
      </c>
    </row>
    <row r="156" s="2" customFormat="1">
      <c r="A156" s="39"/>
      <c r="B156" s="40"/>
      <c r="C156" s="41"/>
      <c r="D156" s="225" t="s">
        <v>161</v>
      </c>
      <c r="E156" s="41"/>
      <c r="F156" s="226" t="s">
        <v>282</v>
      </c>
      <c r="G156" s="41"/>
      <c r="H156" s="41"/>
      <c r="I156" s="227"/>
      <c r="J156" s="227"/>
      <c r="K156" s="41"/>
      <c r="L156" s="41"/>
      <c r="M156" s="45"/>
      <c r="N156" s="228"/>
      <c r="O156" s="229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161</v>
      </c>
      <c r="AU156" s="18" t="s">
        <v>83</v>
      </c>
    </row>
    <row r="157" s="2" customFormat="1">
      <c r="A157" s="39"/>
      <c r="B157" s="40"/>
      <c r="C157" s="41"/>
      <c r="D157" s="230" t="s">
        <v>163</v>
      </c>
      <c r="E157" s="41"/>
      <c r="F157" s="231" t="s">
        <v>283</v>
      </c>
      <c r="G157" s="41"/>
      <c r="H157" s="41"/>
      <c r="I157" s="227"/>
      <c r="J157" s="227"/>
      <c r="K157" s="41"/>
      <c r="L157" s="41"/>
      <c r="M157" s="45"/>
      <c r="N157" s="228"/>
      <c r="O157" s="229"/>
      <c r="P157" s="85"/>
      <c r="Q157" s="85"/>
      <c r="R157" s="85"/>
      <c r="S157" s="85"/>
      <c r="T157" s="85"/>
      <c r="U157" s="85"/>
      <c r="V157" s="85"/>
      <c r="W157" s="85"/>
      <c r="X157" s="86"/>
      <c r="Y157" s="39"/>
      <c r="Z157" s="39"/>
      <c r="AA157" s="39"/>
      <c r="AB157" s="39"/>
      <c r="AC157" s="39"/>
      <c r="AD157" s="39"/>
      <c r="AE157" s="39"/>
      <c r="AT157" s="18" t="s">
        <v>163</v>
      </c>
      <c r="AU157" s="18" t="s">
        <v>83</v>
      </c>
    </row>
    <row r="158" s="13" customFormat="1">
      <c r="A158" s="13"/>
      <c r="B158" s="232"/>
      <c r="C158" s="233"/>
      <c r="D158" s="225" t="s">
        <v>165</v>
      </c>
      <c r="E158" s="234" t="s">
        <v>20</v>
      </c>
      <c r="F158" s="235" t="s">
        <v>112</v>
      </c>
      <c r="G158" s="233"/>
      <c r="H158" s="236">
        <v>5940.3999999999996</v>
      </c>
      <c r="I158" s="237"/>
      <c r="J158" s="237"/>
      <c r="K158" s="233"/>
      <c r="L158" s="233"/>
      <c r="M158" s="238"/>
      <c r="N158" s="239"/>
      <c r="O158" s="240"/>
      <c r="P158" s="240"/>
      <c r="Q158" s="240"/>
      <c r="R158" s="240"/>
      <c r="S158" s="240"/>
      <c r="T158" s="240"/>
      <c r="U158" s="240"/>
      <c r="V158" s="240"/>
      <c r="W158" s="240"/>
      <c r="X158" s="241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83</v>
      </c>
      <c r="AV158" s="13" t="s">
        <v>83</v>
      </c>
      <c r="AW158" s="13" t="s">
        <v>5</v>
      </c>
      <c r="AX158" s="13" t="s">
        <v>81</v>
      </c>
      <c r="AY158" s="242" t="s">
        <v>153</v>
      </c>
    </row>
    <row r="159" s="2" customFormat="1" ht="24.15" customHeight="1">
      <c r="A159" s="39"/>
      <c r="B159" s="40"/>
      <c r="C159" s="210" t="s">
        <v>284</v>
      </c>
      <c r="D159" s="210" t="s">
        <v>155</v>
      </c>
      <c r="E159" s="211" t="s">
        <v>285</v>
      </c>
      <c r="F159" s="212" t="s">
        <v>286</v>
      </c>
      <c r="G159" s="213" t="s">
        <v>235</v>
      </c>
      <c r="H159" s="214">
        <v>4830</v>
      </c>
      <c r="I159" s="215"/>
      <c r="J159" s="215"/>
      <c r="K159" s="216">
        <f>ROUND(P159*H159,2)</f>
        <v>0</v>
      </c>
      <c r="L159" s="217"/>
      <c r="M159" s="45"/>
      <c r="N159" s="218" t="s">
        <v>20</v>
      </c>
      <c r="O159" s="219" t="s">
        <v>42</v>
      </c>
      <c r="P159" s="220">
        <f>I159+J159</f>
        <v>0</v>
      </c>
      <c r="Q159" s="220">
        <f>ROUND(I159*H159,2)</f>
        <v>0</v>
      </c>
      <c r="R159" s="220">
        <f>ROUND(J159*H159,2)</f>
        <v>0</v>
      </c>
      <c r="S159" s="85"/>
      <c r="T159" s="221">
        <f>S159*H159</f>
        <v>0</v>
      </c>
      <c r="U159" s="221">
        <v>0</v>
      </c>
      <c r="V159" s="221">
        <f>U159*H159</f>
        <v>0</v>
      </c>
      <c r="W159" s="221">
        <v>0</v>
      </c>
      <c r="X159" s="222">
        <f>W159*H159</f>
        <v>0</v>
      </c>
      <c r="Y159" s="39"/>
      <c r="Z159" s="39"/>
      <c r="AA159" s="39"/>
      <c r="AB159" s="39"/>
      <c r="AC159" s="39"/>
      <c r="AD159" s="39"/>
      <c r="AE159" s="39"/>
      <c r="AR159" s="223" t="s">
        <v>159</v>
      </c>
      <c r="AT159" s="223" t="s">
        <v>155</v>
      </c>
      <c r="AU159" s="223" t="s">
        <v>83</v>
      </c>
      <c r="AY159" s="18" t="s">
        <v>153</v>
      </c>
      <c r="BE159" s="224">
        <f>IF(O159="základní",K159,0)</f>
        <v>0</v>
      </c>
      <c r="BF159" s="224">
        <f>IF(O159="snížená",K159,0)</f>
        <v>0</v>
      </c>
      <c r="BG159" s="224">
        <f>IF(O159="zákl. přenesená",K159,0)</f>
        <v>0</v>
      </c>
      <c r="BH159" s="224">
        <f>IF(O159="sníž. přenesená",K159,0)</f>
        <v>0</v>
      </c>
      <c r="BI159" s="224">
        <f>IF(O159="nulová",K159,0)</f>
        <v>0</v>
      </c>
      <c r="BJ159" s="18" t="s">
        <v>81</v>
      </c>
      <c r="BK159" s="224">
        <f>ROUND(P159*H159,2)</f>
        <v>0</v>
      </c>
      <c r="BL159" s="18" t="s">
        <v>159</v>
      </c>
      <c r="BM159" s="223" t="s">
        <v>287</v>
      </c>
    </row>
    <row r="160" s="2" customFormat="1">
      <c r="A160" s="39"/>
      <c r="B160" s="40"/>
      <c r="C160" s="41"/>
      <c r="D160" s="225" t="s">
        <v>161</v>
      </c>
      <c r="E160" s="41"/>
      <c r="F160" s="226" t="s">
        <v>288</v>
      </c>
      <c r="G160" s="41"/>
      <c r="H160" s="41"/>
      <c r="I160" s="227"/>
      <c r="J160" s="227"/>
      <c r="K160" s="41"/>
      <c r="L160" s="41"/>
      <c r="M160" s="45"/>
      <c r="N160" s="228"/>
      <c r="O160" s="229"/>
      <c r="P160" s="85"/>
      <c r="Q160" s="85"/>
      <c r="R160" s="85"/>
      <c r="S160" s="85"/>
      <c r="T160" s="85"/>
      <c r="U160" s="85"/>
      <c r="V160" s="85"/>
      <c r="W160" s="85"/>
      <c r="X160" s="86"/>
      <c r="Y160" s="39"/>
      <c r="Z160" s="39"/>
      <c r="AA160" s="39"/>
      <c r="AB160" s="39"/>
      <c r="AC160" s="39"/>
      <c r="AD160" s="39"/>
      <c r="AE160" s="39"/>
      <c r="AT160" s="18" t="s">
        <v>161</v>
      </c>
      <c r="AU160" s="18" t="s">
        <v>83</v>
      </c>
    </row>
    <row r="161" s="2" customFormat="1">
      <c r="A161" s="39"/>
      <c r="B161" s="40"/>
      <c r="C161" s="41"/>
      <c r="D161" s="230" t="s">
        <v>163</v>
      </c>
      <c r="E161" s="41"/>
      <c r="F161" s="231" t="s">
        <v>289</v>
      </c>
      <c r="G161" s="41"/>
      <c r="H161" s="41"/>
      <c r="I161" s="227"/>
      <c r="J161" s="227"/>
      <c r="K161" s="41"/>
      <c r="L161" s="41"/>
      <c r="M161" s="45"/>
      <c r="N161" s="228"/>
      <c r="O161" s="229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163</v>
      </c>
      <c r="AU161" s="18" t="s">
        <v>83</v>
      </c>
    </row>
    <row r="162" s="13" customFormat="1">
      <c r="A162" s="13"/>
      <c r="B162" s="232"/>
      <c r="C162" s="233"/>
      <c r="D162" s="225" t="s">
        <v>165</v>
      </c>
      <c r="E162" s="234" t="s">
        <v>20</v>
      </c>
      <c r="F162" s="235" t="s">
        <v>290</v>
      </c>
      <c r="G162" s="233"/>
      <c r="H162" s="236">
        <v>4830</v>
      </c>
      <c r="I162" s="237"/>
      <c r="J162" s="237"/>
      <c r="K162" s="233"/>
      <c r="L162" s="233"/>
      <c r="M162" s="238"/>
      <c r="N162" s="239"/>
      <c r="O162" s="240"/>
      <c r="P162" s="240"/>
      <c r="Q162" s="240"/>
      <c r="R162" s="240"/>
      <c r="S162" s="240"/>
      <c r="T162" s="240"/>
      <c r="U162" s="240"/>
      <c r="V162" s="240"/>
      <c r="W162" s="240"/>
      <c r="X162" s="241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83</v>
      </c>
      <c r="AV162" s="13" t="s">
        <v>83</v>
      </c>
      <c r="AW162" s="13" t="s">
        <v>5</v>
      </c>
      <c r="AX162" s="13" t="s">
        <v>81</v>
      </c>
      <c r="AY162" s="242" t="s">
        <v>153</v>
      </c>
    </row>
    <row r="163" s="2" customFormat="1" ht="33" customHeight="1">
      <c r="A163" s="39"/>
      <c r="B163" s="40"/>
      <c r="C163" s="210" t="s">
        <v>8</v>
      </c>
      <c r="D163" s="210" t="s">
        <v>155</v>
      </c>
      <c r="E163" s="211" t="s">
        <v>291</v>
      </c>
      <c r="F163" s="212" t="s">
        <v>292</v>
      </c>
      <c r="G163" s="213" t="s">
        <v>158</v>
      </c>
      <c r="H163" s="214">
        <v>10</v>
      </c>
      <c r="I163" s="215"/>
      <c r="J163" s="215"/>
      <c r="K163" s="216">
        <f>ROUND(P163*H163,2)</f>
        <v>0</v>
      </c>
      <c r="L163" s="217"/>
      <c r="M163" s="45"/>
      <c r="N163" s="218" t="s">
        <v>20</v>
      </c>
      <c r="O163" s="219" t="s">
        <v>42</v>
      </c>
      <c r="P163" s="220">
        <f>I163+J163</f>
        <v>0</v>
      </c>
      <c r="Q163" s="220">
        <f>ROUND(I163*H163,2)</f>
        <v>0</v>
      </c>
      <c r="R163" s="220">
        <f>ROUND(J163*H163,2)</f>
        <v>0</v>
      </c>
      <c r="S163" s="85"/>
      <c r="T163" s="221">
        <f>S163*H163</f>
        <v>0</v>
      </c>
      <c r="U163" s="221">
        <v>0</v>
      </c>
      <c r="V163" s="221">
        <f>U163*H163</f>
        <v>0</v>
      </c>
      <c r="W163" s="221">
        <v>0</v>
      </c>
      <c r="X163" s="222">
        <f>W163*H163</f>
        <v>0</v>
      </c>
      <c r="Y163" s="39"/>
      <c r="Z163" s="39"/>
      <c r="AA163" s="39"/>
      <c r="AB163" s="39"/>
      <c r="AC163" s="39"/>
      <c r="AD163" s="39"/>
      <c r="AE163" s="39"/>
      <c r="AR163" s="223" t="s">
        <v>159</v>
      </c>
      <c r="AT163" s="223" t="s">
        <v>155</v>
      </c>
      <c r="AU163" s="223" t="s">
        <v>83</v>
      </c>
      <c r="AY163" s="18" t="s">
        <v>153</v>
      </c>
      <c r="BE163" s="224">
        <f>IF(O163="základní",K163,0)</f>
        <v>0</v>
      </c>
      <c r="BF163" s="224">
        <f>IF(O163="snížená",K163,0)</f>
        <v>0</v>
      </c>
      <c r="BG163" s="224">
        <f>IF(O163="zákl. přenesená",K163,0)</f>
        <v>0</v>
      </c>
      <c r="BH163" s="224">
        <f>IF(O163="sníž. přenesená",K163,0)</f>
        <v>0</v>
      </c>
      <c r="BI163" s="224">
        <f>IF(O163="nulová",K163,0)</f>
        <v>0</v>
      </c>
      <c r="BJ163" s="18" t="s">
        <v>81</v>
      </c>
      <c r="BK163" s="224">
        <f>ROUND(P163*H163,2)</f>
        <v>0</v>
      </c>
      <c r="BL163" s="18" t="s">
        <v>159</v>
      </c>
      <c r="BM163" s="223" t="s">
        <v>293</v>
      </c>
    </row>
    <row r="164" s="2" customFormat="1">
      <c r="A164" s="39"/>
      <c r="B164" s="40"/>
      <c r="C164" s="41"/>
      <c r="D164" s="225" t="s">
        <v>161</v>
      </c>
      <c r="E164" s="41"/>
      <c r="F164" s="226" t="s">
        <v>294</v>
      </c>
      <c r="G164" s="41"/>
      <c r="H164" s="41"/>
      <c r="I164" s="227"/>
      <c r="J164" s="227"/>
      <c r="K164" s="41"/>
      <c r="L164" s="41"/>
      <c r="M164" s="45"/>
      <c r="N164" s="228"/>
      <c r="O164" s="229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161</v>
      </c>
      <c r="AU164" s="18" t="s">
        <v>83</v>
      </c>
    </row>
    <row r="165" s="2" customFormat="1">
      <c r="A165" s="39"/>
      <c r="B165" s="40"/>
      <c r="C165" s="41"/>
      <c r="D165" s="230" t="s">
        <v>163</v>
      </c>
      <c r="E165" s="41"/>
      <c r="F165" s="231" t="s">
        <v>295</v>
      </c>
      <c r="G165" s="41"/>
      <c r="H165" s="41"/>
      <c r="I165" s="227"/>
      <c r="J165" s="227"/>
      <c r="K165" s="41"/>
      <c r="L165" s="41"/>
      <c r="M165" s="45"/>
      <c r="N165" s="228"/>
      <c r="O165" s="229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83</v>
      </c>
    </row>
    <row r="166" s="2" customFormat="1" ht="24.15" customHeight="1">
      <c r="A166" s="39"/>
      <c r="B166" s="40"/>
      <c r="C166" s="210" t="s">
        <v>296</v>
      </c>
      <c r="D166" s="210" t="s">
        <v>155</v>
      </c>
      <c r="E166" s="211" t="s">
        <v>297</v>
      </c>
      <c r="F166" s="212" t="s">
        <v>298</v>
      </c>
      <c r="G166" s="213" t="s">
        <v>158</v>
      </c>
      <c r="H166" s="214">
        <v>10</v>
      </c>
      <c r="I166" s="215"/>
      <c r="J166" s="215"/>
      <c r="K166" s="216">
        <f>ROUND(P166*H166,2)</f>
        <v>0</v>
      </c>
      <c r="L166" s="217"/>
      <c r="M166" s="45"/>
      <c r="N166" s="218" t="s">
        <v>20</v>
      </c>
      <c r="O166" s="219" t="s">
        <v>42</v>
      </c>
      <c r="P166" s="220">
        <f>I166+J166</f>
        <v>0</v>
      </c>
      <c r="Q166" s="220">
        <f>ROUND(I166*H166,2)</f>
        <v>0</v>
      </c>
      <c r="R166" s="220">
        <f>ROUND(J166*H166,2)</f>
        <v>0</v>
      </c>
      <c r="S166" s="85"/>
      <c r="T166" s="221">
        <f>S166*H166</f>
        <v>0</v>
      </c>
      <c r="U166" s="221">
        <v>0</v>
      </c>
      <c r="V166" s="221">
        <f>U166*H166</f>
        <v>0</v>
      </c>
      <c r="W166" s="221">
        <v>0</v>
      </c>
      <c r="X166" s="222">
        <f>W166*H166</f>
        <v>0</v>
      </c>
      <c r="Y166" s="39"/>
      <c r="Z166" s="39"/>
      <c r="AA166" s="39"/>
      <c r="AB166" s="39"/>
      <c r="AC166" s="39"/>
      <c r="AD166" s="39"/>
      <c r="AE166" s="39"/>
      <c r="AR166" s="223" t="s">
        <v>159</v>
      </c>
      <c r="AT166" s="223" t="s">
        <v>155</v>
      </c>
      <c r="AU166" s="223" t="s">
        <v>83</v>
      </c>
      <c r="AY166" s="18" t="s">
        <v>153</v>
      </c>
      <c r="BE166" s="224">
        <f>IF(O166="základní",K166,0)</f>
        <v>0</v>
      </c>
      <c r="BF166" s="224">
        <f>IF(O166="snížená",K166,0)</f>
        <v>0</v>
      </c>
      <c r="BG166" s="224">
        <f>IF(O166="zákl. přenesená",K166,0)</f>
        <v>0</v>
      </c>
      <c r="BH166" s="224">
        <f>IF(O166="sníž. přenesená",K166,0)</f>
        <v>0</v>
      </c>
      <c r="BI166" s="224">
        <f>IF(O166="nulová",K166,0)</f>
        <v>0</v>
      </c>
      <c r="BJ166" s="18" t="s">
        <v>81</v>
      </c>
      <c r="BK166" s="224">
        <f>ROUND(P166*H166,2)</f>
        <v>0</v>
      </c>
      <c r="BL166" s="18" t="s">
        <v>159</v>
      </c>
      <c r="BM166" s="223" t="s">
        <v>299</v>
      </c>
    </row>
    <row r="167" s="2" customFormat="1">
      <c r="A167" s="39"/>
      <c r="B167" s="40"/>
      <c r="C167" s="41"/>
      <c r="D167" s="225" t="s">
        <v>161</v>
      </c>
      <c r="E167" s="41"/>
      <c r="F167" s="226" t="s">
        <v>300</v>
      </c>
      <c r="G167" s="41"/>
      <c r="H167" s="41"/>
      <c r="I167" s="227"/>
      <c r="J167" s="227"/>
      <c r="K167" s="41"/>
      <c r="L167" s="41"/>
      <c r="M167" s="45"/>
      <c r="N167" s="228"/>
      <c r="O167" s="229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161</v>
      </c>
      <c r="AU167" s="18" t="s">
        <v>83</v>
      </c>
    </row>
    <row r="168" s="2" customFormat="1">
      <c r="A168" s="39"/>
      <c r="B168" s="40"/>
      <c r="C168" s="41"/>
      <c r="D168" s="230" t="s">
        <v>163</v>
      </c>
      <c r="E168" s="41"/>
      <c r="F168" s="231" t="s">
        <v>301</v>
      </c>
      <c r="G168" s="41"/>
      <c r="H168" s="41"/>
      <c r="I168" s="227"/>
      <c r="J168" s="227"/>
      <c r="K168" s="41"/>
      <c r="L168" s="41"/>
      <c r="M168" s="45"/>
      <c r="N168" s="228"/>
      <c r="O168" s="229"/>
      <c r="P168" s="85"/>
      <c r="Q168" s="85"/>
      <c r="R168" s="85"/>
      <c r="S168" s="85"/>
      <c r="T168" s="85"/>
      <c r="U168" s="85"/>
      <c r="V168" s="85"/>
      <c r="W168" s="85"/>
      <c r="X168" s="86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83</v>
      </c>
    </row>
    <row r="169" s="2" customFormat="1" ht="16.5" customHeight="1">
      <c r="A169" s="39"/>
      <c r="B169" s="40"/>
      <c r="C169" s="254" t="s">
        <v>302</v>
      </c>
      <c r="D169" s="254" t="s">
        <v>303</v>
      </c>
      <c r="E169" s="255" t="s">
        <v>304</v>
      </c>
      <c r="F169" s="256" t="s">
        <v>305</v>
      </c>
      <c r="G169" s="257" t="s">
        <v>158</v>
      </c>
      <c r="H169" s="258">
        <v>10</v>
      </c>
      <c r="I169" s="259"/>
      <c r="J169" s="260"/>
      <c r="K169" s="261">
        <f>ROUND(P169*H169,2)</f>
        <v>0</v>
      </c>
      <c r="L169" s="260"/>
      <c r="M169" s="262"/>
      <c r="N169" s="263" t="s">
        <v>20</v>
      </c>
      <c r="O169" s="219" t="s">
        <v>42</v>
      </c>
      <c r="P169" s="220">
        <f>I169+J169</f>
        <v>0</v>
      </c>
      <c r="Q169" s="220">
        <f>ROUND(I169*H169,2)</f>
        <v>0</v>
      </c>
      <c r="R169" s="220">
        <f>ROUND(J169*H169,2)</f>
        <v>0</v>
      </c>
      <c r="S169" s="85"/>
      <c r="T169" s="221">
        <f>S169*H169</f>
        <v>0</v>
      </c>
      <c r="U169" s="221">
        <v>0.0050000000000000001</v>
      </c>
      <c r="V169" s="221">
        <f>U169*H169</f>
        <v>0.050000000000000003</v>
      </c>
      <c r="W169" s="221">
        <v>0</v>
      </c>
      <c r="X169" s="222">
        <f>W169*H169</f>
        <v>0</v>
      </c>
      <c r="Y169" s="39"/>
      <c r="Z169" s="39"/>
      <c r="AA169" s="39"/>
      <c r="AB169" s="39"/>
      <c r="AC169" s="39"/>
      <c r="AD169" s="39"/>
      <c r="AE169" s="39"/>
      <c r="AR169" s="223" t="s">
        <v>204</v>
      </c>
      <c r="AT169" s="223" t="s">
        <v>303</v>
      </c>
      <c r="AU169" s="223" t="s">
        <v>83</v>
      </c>
      <c r="AY169" s="18" t="s">
        <v>153</v>
      </c>
      <c r="BE169" s="224">
        <f>IF(O169="základní",K169,0)</f>
        <v>0</v>
      </c>
      <c r="BF169" s="224">
        <f>IF(O169="snížená",K169,0)</f>
        <v>0</v>
      </c>
      <c r="BG169" s="224">
        <f>IF(O169="zákl. přenesená",K169,0)</f>
        <v>0</v>
      </c>
      <c r="BH169" s="224">
        <f>IF(O169="sníž. přenesená",K169,0)</f>
        <v>0</v>
      </c>
      <c r="BI169" s="224">
        <f>IF(O169="nulová",K169,0)</f>
        <v>0</v>
      </c>
      <c r="BJ169" s="18" t="s">
        <v>81</v>
      </c>
      <c r="BK169" s="224">
        <f>ROUND(P169*H169,2)</f>
        <v>0</v>
      </c>
      <c r="BL169" s="18" t="s">
        <v>159</v>
      </c>
      <c r="BM169" s="223" t="s">
        <v>306</v>
      </c>
    </row>
    <row r="170" s="2" customFormat="1">
      <c r="A170" s="39"/>
      <c r="B170" s="40"/>
      <c r="C170" s="41"/>
      <c r="D170" s="225" t="s">
        <v>161</v>
      </c>
      <c r="E170" s="41"/>
      <c r="F170" s="226" t="s">
        <v>305</v>
      </c>
      <c r="G170" s="41"/>
      <c r="H170" s="41"/>
      <c r="I170" s="227"/>
      <c r="J170" s="227"/>
      <c r="K170" s="41"/>
      <c r="L170" s="41"/>
      <c r="M170" s="45"/>
      <c r="N170" s="228"/>
      <c r="O170" s="229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161</v>
      </c>
      <c r="AU170" s="18" t="s">
        <v>83</v>
      </c>
    </row>
    <row r="171" s="12" customFormat="1" ht="22.8" customHeight="1">
      <c r="A171" s="12"/>
      <c r="B171" s="193"/>
      <c r="C171" s="194"/>
      <c r="D171" s="195" t="s">
        <v>72</v>
      </c>
      <c r="E171" s="208" t="s">
        <v>186</v>
      </c>
      <c r="F171" s="208" t="s">
        <v>307</v>
      </c>
      <c r="G171" s="194"/>
      <c r="H171" s="194"/>
      <c r="I171" s="197"/>
      <c r="J171" s="197"/>
      <c r="K171" s="209">
        <f>BK171</f>
        <v>0</v>
      </c>
      <c r="L171" s="194"/>
      <c r="M171" s="199"/>
      <c r="N171" s="200"/>
      <c r="O171" s="201"/>
      <c r="P171" s="201"/>
      <c r="Q171" s="202">
        <f>SUM(Q172:Q211)</f>
        <v>0</v>
      </c>
      <c r="R171" s="202">
        <f>SUM(R172:R211)</f>
        <v>0</v>
      </c>
      <c r="S171" s="201"/>
      <c r="T171" s="203">
        <f>SUM(T172:T211)</f>
        <v>0</v>
      </c>
      <c r="U171" s="201"/>
      <c r="V171" s="203">
        <f>SUM(V172:V211)</f>
        <v>336.21400000000006</v>
      </c>
      <c r="W171" s="201"/>
      <c r="X171" s="204">
        <f>SUM(X172:X211)</f>
        <v>0</v>
      </c>
      <c r="Y171" s="12"/>
      <c r="Z171" s="12"/>
      <c r="AA171" s="12"/>
      <c r="AB171" s="12"/>
      <c r="AC171" s="12"/>
      <c r="AD171" s="12"/>
      <c r="AE171" s="12"/>
      <c r="AR171" s="205" t="s">
        <v>81</v>
      </c>
      <c r="AT171" s="206" t="s">
        <v>72</v>
      </c>
      <c r="AU171" s="206" t="s">
        <v>81</v>
      </c>
      <c r="AY171" s="205" t="s">
        <v>153</v>
      </c>
      <c r="BK171" s="207">
        <f>SUM(BK172:BK211)</f>
        <v>0</v>
      </c>
    </row>
    <row r="172" s="2" customFormat="1" ht="37.8" customHeight="1">
      <c r="A172" s="39"/>
      <c r="B172" s="40"/>
      <c r="C172" s="210" t="s">
        <v>308</v>
      </c>
      <c r="D172" s="210" t="s">
        <v>155</v>
      </c>
      <c r="E172" s="211" t="s">
        <v>309</v>
      </c>
      <c r="F172" s="212" t="s">
        <v>310</v>
      </c>
      <c r="G172" s="213" t="s">
        <v>235</v>
      </c>
      <c r="H172" s="214">
        <v>4830</v>
      </c>
      <c r="I172" s="215"/>
      <c r="J172" s="215"/>
      <c r="K172" s="216">
        <f>ROUND(P172*H172,2)</f>
        <v>0</v>
      </c>
      <c r="L172" s="217"/>
      <c r="M172" s="45"/>
      <c r="N172" s="218" t="s">
        <v>20</v>
      </c>
      <c r="O172" s="219" t="s">
        <v>42</v>
      </c>
      <c r="P172" s="220">
        <f>I172+J172</f>
        <v>0</v>
      </c>
      <c r="Q172" s="220">
        <f>ROUND(I172*H172,2)</f>
        <v>0</v>
      </c>
      <c r="R172" s="220">
        <f>ROUND(J172*H172,2)</f>
        <v>0</v>
      </c>
      <c r="S172" s="85"/>
      <c r="T172" s="221">
        <f>S172*H172</f>
        <v>0</v>
      </c>
      <c r="U172" s="221">
        <v>0</v>
      </c>
      <c r="V172" s="221">
        <f>U172*H172</f>
        <v>0</v>
      </c>
      <c r="W172" s="221">
        <v>0</v>
      </c>
      <c r="X172" s="222">
        <f>W172*H172</f>
        <v>0</v>
      </c>
      <c r="Y172" s="39"/>
      <c r="Z172" s="39"/>
      <c r="AA172" s="39"/>
      <c r="AB172" s="39"/>
      <c r="AC172" s="39"/>
      <c r="AD172" s="39"/>
      <c r="AE172" s="39"/>
      <c r="AR172" s="223" t="s">
        <v>159</v>
      </c>
      <c r="AT172" s="223" t="s">
        <v>155</v>
      </c>
      <c r="AU172" s="223" t="s">
        <v>83</v>
      </c>
      <c r="AY172" s="18" t="s">
        <v>153</v>
      </c>
      <c r="BE172" s="224">
        <f>IF(O172="základní",K172,0)</f>
        <v>0</v>
      </c>
      <c r="BF172" s="224">
        <f>IF(O172="snížená",K172,0)</f>
        <v>0</v>
      </c>
      <c r="BG172" s="224">
        <f>IF(O172="zákl. přenesená",K172,0)</f>
        <v>0</v>
      </c>
      <c r="BH172" s="224">
        <f>IF(O172="sníž. přenesená",K172,0)</f>
        <v>0</v>
      </c>
      <c r="BI172" s="224">
        <f>IF(O172="nulová",K172,0)</f>
        <v>0</v>
      </c>
      <c r="BJ172" s="18" t="s">
        <v>81</v>
      </c>
      <c r="BK172" s="224">
        <f>ROUND(P172*H172,2)</f>
        <v>0</v>
      </c>
      <c r="BL172" s="18" t="s">
        <v>159</v>
      </c>
      <c r="BM172" s="223" t="s">
        <v>311</v>
      </c>
    </row>
    <row r="173" s="2" customFormat="1">
      <c r="A173" s="39"/>
      <c r="B173" s="40"/>
      <c r="C173" s="41"/>
      <c r="D173" s="225" t="s">
        <v>161</v>
      </c>
      <c r="E173" s="41"/>
      <c r="F173" s="226" t="s">
        <v>312</v>
      </c>
      <c r="G173" s="41"/>
      <c r="H173" s="41"/>
      <c r="I173" s="227"/>
      <c r="J173" s="227"/>
      <c r="K173" s="41"/>
      <c r="L173" s="41"/>
      <c r="M173" s="45"/>
      <c r="N173" s="228"/>
      <c r="O173" s="229"/>
      <c r="P173" s="85"/>
      <c r="Q173" s="85"/>
      <c r="R173" s="85"/>
      <c r="S173" s="85"/>
      <c r="T173" s="85"/>
      <c r="U173" s="85"/>
      <c r="V173" s="85"/>
      <c r="W173" s="85"/>
      <c r="X173" s="86"/>
      <c r="Y173" s="39"/>
      <c r="Z173" s="39"/>
      <c r="AA173" s="39"/>
      <c r="AB173" s="39"/>
      <c r="AC173" s="39"/>
      <c r="AD173" s="39"/>
      <c r="AE173" s="39"/>
      <c r="AT173" s="18" t="s">
        <v>161</v>
      </c>
      <c r="AU173" s="18" t="s">
        <v>83</v>
      </c>
    </row>
    <row r="174" s="2" customFormat="1">
      <c r="A174" s="39"/>
      <c r="B174" s="40"/>
      <c r="C174" s="41"/>
      <c r="D174" s="230" t="s">
        <v>163</v>
      </c>
      <c r="E174" s="41"/>
      <c r="F174" s="231" t="s">
        <v>313</v>
      </c>
      <c r="G174" s="41"/>
      <c r="H174" s="41"/>
      <c r="I174" s="227"/>
      <c r="J174" s="227"/>
      <c r="K174" s="41"/>
      <c r="L174" s="41"/>
      <c r="M174" s="45"/>
      <c r="N174" s="228"/>
      <c r="O174" s="229"/>
      <c r="P174" s="85"/>
      <c r="Q174" s="85"/>
      <c r="R174" s="85"/>
      <c r="S174" s="85"/>
      <c r="T174" s="85"/>
      <c r="U174" s="85"/>
      <c r="V174" s="85"/>
      <c r="W174" s="85"/>
      <c r="X174" s="86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83</v>
      </c>
    </row>
    <row r="175" s="13" customFormat="1">
      <c r="A175" s="13"/>
      <c r="B175" s="232"/>
      <c r="C175" s="233"/>
      <c r="D175" s="225" t="s">
        <v>165</v>
      </c>
      <c r="E175" s="234" t="s">
        <v>20</v>
      </c>
      <c r="F175" s="235" t="s">
        <v>314</v>
      </c>
      <c r="G175" s="233"/>
      <c r="H175" s="236">
        <v>4830</v>
      </c>
      <c r="I175" s="237"/>
      <c r="J175" s="237"/>
      <c r="K175" s="233"/>
      <c r="L175" s="233"/>
      <c r="M175" s="238"/>
      <c r="N175" s="239"/>
      <c r="O175" s="240"/>
      <c r="P175" s="240"/>
      <c r="Q175" s="240"/>
      <c r="R175" s="240"/>
      <c r="S175" s="240"/>
      <c r="T175" s="240"/>
      <c r="U175" s="240"/>
      <c r="V175" s="240"/>
      <c r="W175" s="240"/>
      <c r="X175" s="241"/>
      <c r="Y175" s="13"/>
      <c r="Z175" s="13"/>
      <c r="AA175" s="13"/>
      <c r="AB175" s="13"/>
      <c r="AC175" s="13"/>
      <c r="AD175" s="13"/>
      <c r="AE175" s="13"/>
      <c r="AT175" s="242" t="s">
        <v>165</v>
      </c>
      <c r="AU175" s="242" t="s">
        <v>83</v>
      </c>
      <c r="AV175" s="13" t="s">
        <v>83</v>
      </c>
      <c r="AW175" s="13" t="s">
        <v>5</v>
      </c>
      <c r="AX175" s="13" t="s">
        <v>81</v>
      </c>
      <c r="AY175" s="242" t="s">
        <v>153</v>
      </c>
    </row>
    <row r="176" s="2" customFormat="1" ht="21.75" customHeight="1">
      <c r="A176" s="39"/>
      <c r="B176" s="40"/>
      <c r="C176" s="254" t="s">
        <v>315</v>
      </c>
      <c r="D176" s="254" t="s">
        <v>303</v>
      </c>
      <c r="E176" s="255" t="s">
        <v>316</v>
      </c>
      <c r="F176" s="256" t="s">
        <v>317</v>
      </c>
      <c r="G176" s="257" t="s">
        <v>273</v>
      </c>
      <c r="H176" s="258">
        <v>81.144000000000005</v>
      </c>
      <c r="I176" s="259"/>
      <c r="J176" s="260"/>
      <c r="K176" s="261">
        <f>ROUND(P176*H176,2)</f>
        <v>0</v>
      </c>
      <c r="L176" s="260"/>
      <c r="M176" s="262"/>
      <c r="N176" s="263" t="s">
        <v>20</v>
      </c>
      <c r="O176" s="219" t="s">
        <v>42</v>
      </c>
      <c r="P176" s="220">
        <f>I176+J176</f>
        <v>0</v>
      </c>
      <c r="Q176" s="220">
        <f>ROUND(I176*H176,2)</f>
        <v>0</v>
      </c>
      <c r="R176" s="220">
        <f>ROUND(J176*H176,2)</f>
        <v>0</v>
      </c>
      <c r="S176" s="85"/>
      <c r="T176" s="221">
        <f>S176*H176</f>
        <v>0</v>
      </c>
      <c r="U176" s="221">
        <v>1</v>
      </c>
      <c r="V176" s="221">
        <f>U176*H176</f>
        <v>81.144000000000005</v>
      </c>
      <c r="W176" s="221">
        <v>0</v>
      </c>
      <c r="X176" s="222">
        <f>W176*H176</f>
        <v>0</v>
      </c>
      <c r="Y176" s="39"/>
      <c r="Z176" s="39"/>
      <c r="AA176" s="39"/>
      <c r="AB176" s="39"/>
      <c r="AC176" s="39"/>
      <c r="AD176" s="39"/>
      <c r="AE176" s="39"/>
      <c r="AR176" s="223" t="s">
        <v>204</v>
      </c>
      <c r="AT176" s="223" t="s">
        <v>303</v>
      </c>
      <c r="AU176" s="223" t="s">
        <v>83</v>
      </c>
      <c r="AY176" s="18" t="s">
        <v>153</v>
      </c>
      <c r="BE176" s="224">
        <f>IF(O176="základní",K176,0)</f>
        <v>0</v>
      </c>
      <c r="BF176" s="224">
        <f>IF(O176="snížená",K176,0)</f>
        <v>0</v>
      </c>
      <c r="BG176" s="224">
        <f>IF(O176="zákl. přenesená",K176,0)</f>
        <v>0</v>
      </c>
      <c r="BH176" s="224">
        <f>IF(O176="sníž. přenesená",K176,0)</f>
        <v>0</v>
      </c>
      <c r="BI176" s="224">
        <f>IF(O176="nulová",K176,0)</f>
        <v>0</v>
      </c>
      <c r="BJ176" s="18" t="s">
        <v>81</v>
      </c>
      <c r="BK176" s="224">
        <f>ROUND(P176*H176,2)</f>
        <v>0</v>
      </c>
      <c r="BL176" s="18" t="s">
        <v>159</v>
      </c>
      <c r="BM176" s="223" t="s">
        <v>318</v>
      </c>
    </row>
    <row r="177" s="2" customFormat="1">
      <c r="A177" s="39"/>
      <c r="B177" s="40"/>
      <c r="C177" s="41"/>
      <c r="D177" s="225" t="s">
        <v>161</v>
      </c>
      <c r="E177" s="41"/>
      <c r="F177" s="226" t="s">
        <v>317</v>
      </c>
      <c r="G177" s="41"/>
      <c r="H177" s="41"/>
      <c r="I177" s="227"/>
      <c r="J177" s="227"/>
      <c r="K177" s="41"/>
      <c r="L177" s="41"/>
      <c r="M177" s="45"/>
      <c r="N177" s="228"/>
      <c r="O177" s="229"/>
      <c r="P177" s="85"/>
      <c r="Q177" s="85"/>
      <c r="R177" s="85"/>
      <c r="S177" s="85"/>
      <c r="T177" s="85"/>
      <c r="U177" s="85"/>
      <c r="V177" s="85"/>
      <c r="W177" s="85"/>
      <c r="X177" s="86"/>
      <c r="Y177" s="39"/>
      <c r="Z177" s="39"/>
      <c r="AA177" s="39"/>
      <c r="AB177" s="39"/>
      <c r="AC177" s="39"/>
      <c r="AD177" s="39"/>
      <c r="AE177" s="39"/>
      <c r="AT177" s="18" t="s">
        <v>161</v>
      </c>
      <c r="AU177" s="18" t="s">
        <v>83</v>
      </c>
    </row>
    <row r="178" s="13" customFormat="1">
      <c r="A178" s="13"/>
      <c r="B178" s="232"/>
      <c r="C178" s="233"/>
      <c r="D178" s="225" t="s">
        <v>165</v>
      </c>
      <c r="E178" s="234" t="s">
        <v>20</v>
      </c>
      <c r="F178" s="235" t="s">
        <v>319</v>
      </c>
      <c r="G178" s="233"/>
      <c r="H178" s="236">
        <v>81.144000000000005</v>
      </c>
      <c r="I178" s="237"/>
      <c r="J178" s="237"/>
      <c r="K178" s="233"/>
      <c r="L178" s="233"/>
      <c r="M178" s="238"/>
      <c r="N178" s="239"/>
      <c r="O178" s="240"/>
      <c r="P178" s="240"/>
      <c r="Q178" s="240"/>
      <c r="R178" s="240"/>
      <c r="S178" s="240"/>
      <c r="T178" s="240"/>
      <c r="U178" s="240"/>
      <c r="V178" s="240"/>
      <c r="W178" s="240"/>
      <c r="X178" s="241"/>
      <c r="Y178" s="13"/>
      <c r="Z178" s="13"/>
      <c r="AA178" s="13"/>
      <c r="AB178" s="13"/>
      <c r="AC178" s="13"/>
      <c r="AD178" s="13"/>
      <c r="AE178" s="13"/>
      <c r="AT178" s="242" t="s">
        <v>165</v>
      </c>
      <c r="AU178" s="242" t="s">
        <v>83</v>
      </c>
      <c r="AV178" s="13" t="s">
        <v>83</v>
      </c>
      <c r="AW178" s="13" t="s">
        <v>5</v>
      </c>
      <c r="AX178" s="13" t="s">
        <v>81</v>
      </c>
      <c r="AY178" s="242" t="s">
        <v>153</v>
      </c>
    </row>
    <row r="179" s="2" customFormat="1" ht="24.15" customHeight="1">
      <c r="A179" s="39"/>
      <c r="B179" s="40"/>
      <c r="C179" s="210" t="s">
        <v>320</v>
      </c>
      <c r="D179" s="210" t="s">
        <v>155</v>
      </c>
      <c r="E179" s="211" t="s">
        <v>321</v>
      </c>
      <c r="F179" s="212" t="s">
        <v>322</v>
      </c>
      <c r="G179" s="213" t="s">
        <v>235</v>
      </c>
      <c r="H179" s="214">
        <v>605</v>
      </c>
      <c r="I179" s="215"/>
      <c r="J179" s="215"/>
      <c r="K179" s="216">
        <f>ROUND(P179*H179,2)</f>
        <v>0</v>
      </c>
      <c r="L179" s="217"/>
      <c r="M179" s="45"/>
      <c r="N179" s="218" t="s">
        <v>20</v>
      </c>
      <c r="O179" s="219" t="s">
        <v>42</v>
      </c>
      <c r="P179" s="220">
        <f>I179+J179</f>
        <v>0</v>
      </c>
      <c r="Q179" s="220">
        <f>ROUND(I179*H179,2)</f>
        <v>0</v>
      </c>
      <c r="R179" s="220">
        <f>ROUND(J179*H179,2)</f>
        <v>0</v>
      </c>
      <c r="S179" s="85"/>
      <c r="T179" s="221">
        <f>S179*H179</f>
        <v>0</v>
      </c>
      <c r="U179" s="221">
        <v>0</v>
      </c>
      <c r="V179" s="221">
        <f>U179*H179</f>
        <v>0</v>
      </c>
      <c r="W179" s="221">
        <v>0</v>
      </c>
      <c r="X179" s="222">
        <f>W179*H179</f>
        <v>0</v>
      </c>
      <c r="Y179" s="39"/>
      <c r="Z179" s="39"/>
      <c r="AA179" s="39"/>
      <c r="AB179" s="39"/>
      <c r="AC179" s="39"/>
      <c r="AD179" s="39"/>
      <c r="AE179" s="39"/>
      <c r="AR179" s="223" t="s">
        <v>159</v>
      </c>
      <c r="AT179" s="223" t="s">
        <v>155</v>
      </c>
      <c r="AU179" s="223" t="s">
        <v>83</v>
      </c>
      <c r="AY179" s="18" t="s">
        <v>153</v>
      </c>
      <c r="BE179" s="224">
        <f>IF(O179="základní",K179,0)</f>
        <v>0</v>
      </c>
      <c r="BF179" s="224">
        <f>IF(O179="snížená",K179,0)</f>
        <v>0</v>
      </c>
      <c r="BG179" s="224">
        <f>IF(O179="zákl. přenesená",K179,0)</f>
        <v>0</v>
      </c>
      <c r="BH179" s="224">
        <f>IF(O179="sníž. přenesená",K179,0)</f>
        <v>0</v>
      </c>
      <c r="BI179" s="224">
        <f>IF(O179="nulová",K179,0)</f>
        <v>0</v>
      </c>
      <c r="BJ179" s="18" t="s">
        <v>81</v>
      </c>
      <c r="BK179" s="224">
        <f>ROUND(P179*H179,2)</f>
        <v>0</v>
      </c>
      <c r="BL179" s="18" t="s">
        <v>159</v>
      </c>
      <c r="BM179" s="223" t="s">
        <v>323</v>
      </c>
    </row>
    <row r="180" s="2" customFormat="1">
      <c r="A180" s="39"/>
      <c r="B180" s="40"/>
      <c r="C180" s="41"/>
      <c r="D180" s="225" t="s">
        <v>161</v>
      </c>
      <c r="E180" s="41"/>
      <c r="F180" s="226" t="s">
        <v>324</v>
      </c>
      <c r="G180" s="41"/>
      <c r="H180" s="41"/>
      <c r="I180" s="227"/>
      <c r="J180" s="227"/>
      <c r="K180" s="41"/>
      <c r="L180" s="41"/>
      <c r="M180" s="45"/>
      <c r="N180" s="228"/>
      <c r="O180" s="229"/>
      <c r="P180" s="85"/>
      <c r="Q180" s="85"/>
      <c r="R180" s="85"/>
      <c r="S180" s="85"/>
      <c r="T180" s="85"/>
      <c r="U180" s="85"/>
      <c r="V180" s="85"/>
      <c r="W180" s="85"/>
      <c r="X180" s="86"/>
      <c r="Y180" s="39"/>
      <c r="Z180" s="39"/>
      <c r="AA180" s="39"/>
      <c r="AB180" s="39"/>
      <c r="AC180" s="39"/>
      <c r="AD180" s="39"/>
      <c r="AE180" s="39"/>
      <c r="AT180" s="18" t="s">
        <v>161</v>
      </c>
      <c r="AU180" s="18" t="s">
        <v>83</v>
      </c>
    </row>
    <row r="181" s="2" customFormat="1">
      <c r="A181" s="39"/>
      <c r="B181" s="40"/>
      <c r="C181" s="41"/>
      <c r="D181" s="230" t="s">
        <v>163</v>
      </c>
      <c r="E181" s="41"/>
      <c r="F181" s="231" t="s">
        <v>325</v>
      </c>
      <c r="G181" s="41"/>
      <c r="H181" s="41"/>
      <c r="I181" s="227"/>
      <c r="J181" s="227"/>
      <c r="K181" s="41"/>
      <c r="L181" s="41"/>
      <c r="M181" s="45"/>
      <c r="N181" s="228"/>
      <c r="O181" s="229"/>
      <c r="P181" s="85"/>
      <c r="Q181" s="85"/>
      <c r="R181" s="85"/>
      <c r="S181" s="85"/>
      <c r="T181" s="85"/>
      <c r="U181" s="85"/>
      <c r="V181" s="85"/>
      <c r="W181" s="85"/>
      <c r="X181" s="86"/>
      <c r="Y181" s="39"/>
      <c r="Z181" s="39"/>
      <c r="AA181" s="39"/>
      <c r="AB181" s="39"/>
      <c r="AC181" s="39"/>
      <c r="AD181" s="39"/>
      <c r="AE181" s="39"/>
      <c r="AT181" s="18" t="s">
        <v>163</v>
      </c>
      <c r="AU181" s="18" t="s">
        <v>83</v>
      </c>
    </row>
    <row r="182" s="13" customFormat="1">
      <c r="A182" s="13"/>
      <c r="B182" s="232"/>
      <c r="C182" s="233"/>
      <c r="D182" s="225" t="s">
        <v>165</v>
      </c>
      <c r="E182" s="234" t="s">
        <v>20</v>
      </c>
      <c r="F182" s="235" t="s">
        <v>114</v>
      </c>
      <c r="G182" s="233"/>
      <c r="H182" s="236">
        <v>605</v>
      </c>
      <c r="I182" s="237"/>
      <c r="J182" s="237"/>
      <c r="K182" s="233"/>
      <c r="L182" s="233"/>
      <c r="M182" s="238"/>
      <c r="N182" s="239"/>
      <c r="O182" s="240"/>
      <c r="P182" s="240"/>
      <c r="Q182" s="240"/>
      <c r="R182" s="240"/>
      <c r="S182" s="240"/>
      <c r="T182" s="240"/>
      <c r="U182" s="240"/>
      <c r="V182" s="240"/>
      <c r="W182" s="240"/>
      <c r="X182" s="241"/>
      <c r="Y182" s="13"/>
      <c r="Z182" s="13"/>
      <c r="AA182" s="13"/>
      <c r="AB182" s="13"/>
      <c r="AC182" s="13"/>
      <c r="AD182" s="13"/>
      <c r="AE182" s="13"/>
      <c r="AT182" s="242" t="s">
        <v>165</v>
      </c>
      <c r="AU182" s="242" t="s">
        <v>83</v>
      </c>
      <c r="AV182" s="13" t="s">
        <v>83</v>
      </c>
      <c r="AW182" s="13" t="s">
        <v>5</v>
      </c>
      <c r="AX182" s="13" t="s">
        <v>81</v>
      </c>
      <c r="AY182" s="242" t="s">
        <v>153</v>
      </c>
    </row>
    <row r="183" s="2" customFormat="1" ht="24.15" customHeight="1">
      <c r="A183" s="39"/>
      <c r="B183" s="40"/>
      <c r="C183" s="210" t="s">
        <v>326</v>
      </c>
      <c r="D183" s="210" t="s">
        <v>155</v>
      </c>
      <c r="E183" s="211" t="s">
        <v>327</v>
      </c>
      <c r="F183" s="212" t="s">
        <v>328</v>
      </c>
      <c r="G183" s="213" t="s">
        <v>235</v>
      </c>
      <c r="H183" s="214">
        <v>11777</v>
      </c>
      <c r="I183" s="215"/>
      <c r="J183" s="215"/>
      <c r="K183" s="216">
        <f>ROUND(P183*H183,2)</f>
        <v>0</v>
      </c>
      <c r="L183" s="217"/>
      <c r="M183" s="45"/>
      <c r="N183" s="218" t="s">
        <v>20</v>
      </c>
      <c r="O183" s="219" t="s">
        <v>42</v>
      </c>
      <c r="P183" s="220">
        <f>I183+J183</f>
        <v>0</v>
      </c>
      <c r="Q183" s="220">
        <f>ROUND(I183*H183,2)</f>
        <v>0</v>
      </c>
      <c r="R183" s="220">
        <f>ROUND(J183*H183,2)</f>
        <v>0</v>
      </c>
      <c r="S183" s="85"/>
      <c r="T183" s="221">
        <f>S183*H183</f>
        <v>0</v>
      </c>
      <c r="U183" s="221">
        <v>0</v>
      </c>
      <c r="V183" s="221">
        <f>U183*H183</f>
        <v>0</v>
      </c>
      <c r="W183" s="221">
        <v>0</v>
      </c>
      <c r="X183" s="222">
        <f>W183*H183</f>
        <v>0</v>
      </c>
      <c r="Y183" s="39"/>
      <c r="Z183" s="39"/>
      <c r="AA183" s="39"/>
      <c r="AB183" s="39"/>
      <c r="AC183" s="39"/>
      <c r="AD183" s="39"/>
      <c r="AE183" s="39"/>
      <c r="AR183" s="223" t="s">
        <v>159</v>
      </c>
      <c r="AT183" s="223" t="s">
        <v>155</v>
      </c>
      <c r="AU183" s="223" t="s">
        <v>83</v>
      </c>
      <c r="AY183" s="18" t="s">
        <v>153</v>
      </c>
      <c r="BE183" s="224">
        <f>IF(O183="základní",K183,0)</f>
        <v>0</v>
      </c>
      <c r="BF183" s="224">
        <f>IF(O183="snížená",K183,0)</f>
        <v>0</v>
      </c>
      <c r="BG183" s="224">
        <f>IF(O183="zákl. přenesená",K183,0)</f>
        <v>0</v>
      </c>
      <c r="BH183" s="224">
        <f>IF(O183="sníž. přenesená",K183,0)</f>
        <v>0</v>
      </c>
      <c r="BI183" s="224">
        <f>IF(O183="nulová",K183,0)</f>
        <v>0</v>
      </c>
      <c r="BJ183" s="18" t="s">
        <v>81</v>
      </c>
      <c r="BK183" s="224">
        <f>ROUND(P183*H183,2)</f>
        <v>0</v>
      </c>
      <c r="BL183" s="18" t="s">
        <v>159</v>
      </c>
      <c r="BM183" s="223" t="s">
        <v>329</v>
      </c>
    </row>
    <row r="184" s="2" customFormat="1">
      <c r="A184" s="39"/>
      <c r="B184" s="40"/>
      <c r="C184" s="41"/>
      <c r="D184" s="225" t="s">
        <v>161</v>
      </c>
      <c r="E184" s="41"/>
      <c r="F184" s="226" t="s">
        <v>330</v>
      </c>
      <c r="G184" s="41"/>
      <c r="H184" s="41"/>
      <c r="I184" s="227"/>
      <c r="J184" s="227"/>
      <c r="K184" s="41"/>
      <c r="L184" s="41"/>
      <c r="M184" s="45"/>
      <c r="N184" s="228"/>
      <c r="O184" s="229"/>
      <c r="P184" s="85"/>
      <c r="Q184" s="85"/>
      <c r="R184" s="85"/>
      <c r="S184" s="85"/>
      <c r="T184" s="85"/>
      <c r="U184" s="85"/>
      <c r="V184" s="85"/>
      <c r="W184" s="85"/>
      <c r="X184" s="86"/>
      <c r="Y184" s="39"/>
      <c r="Z184" s="39"/>
      <c r="AA184" s="39"/>
      <c r="AB184" s="39"/>
      <c r="AC184" s="39"/>
      <c r="AD184" s="39"/>
      <c r="AE184" s="39"/>
      <c r="AT184" s="18" t="s">
        <v>161</v>
      </c>
      <c r="AU184" s="18" t="s">
        <v>83</v>
      </c>
    </row>
    <row r="185" s="2" customFormat="1">
      <c r="A185" s="39"/>
      <c r="B185" s="40"/>
      <c r="C185" s="41"/>
      <c r="D185" s="230" t="s">
        <v>163</v>
      </c>
      <c r="E185" s="41"/>
      <c r="F185" s="231" t="s">
        <v>331</v>
      </c>
      <c r="G185" s="41"/>
      <c r="H185" s="41"/>
      <c r="I185" s="227"/>
      <c r="J185" s="227"/>
      <c r="K185" s="41"/>
      <c r="L185" s="41"/>
      <c r="M185" s="45"/>
      <c r="N185" s="228"/>
      <c r="O185" s="229"/>
      <c r="P185" s="85"/>
      <c r="Q185" s="85"/>
      <c r="R185" s="85"/>
      <c r="S185" s="85"/>
      <c r="T185" s="85"/>
      <c r="U185" s="85"/>
      <c r="V185" s="85"/>
      <c r="W185" s="85"/>
      <c r="X185" s="86"/>
      <c r="Y185" s="39"/>
      <c r="Z185" s="39"/>
      <c r="AA185" s="39"/>
      <c r="AB185" s="39"/>
      <c r="AC185" s="39"/>
      <c r="AD185" s="39"/>
      <c r="AE185" s="39"/>
      <c r="AT185" s="18" t="s">
        <v>163</v>
      </c>
      <c r="AU185" s="18" t="s">
        <v>83</v>
      </c>
    </row>
    <row r="186" s="13" customFormat="1">
      <c r="A186" s="13"/>
      <c r="B186" s="232"/>
      <c r="C186" s="233"/>
      <c r="D186" s="225" t="s">
        <v>165</v>
      </c>
      <c r="E186" s="234" t="s">
        <v>116</v>
      </c>
      <c r="F186" s="235" t="s">
        <v>332</v>
      </c>
      <c r="G186" s="233"/>
      <c r="H186" s="236">
        <v>4225</v>
      </c>
      <c r="I186" s="237"/>
      <c r="J186" s="237"/>
      <c r="K186" s="233"/>
      <c r="L186" s="233"/>
      <c r="M186" s="238"/>
      <c r="N186" s="239"/>
      <c r="O186" s="240"/>
      <c r="P186" s="240"/>
      <c r="Q186" s="240"/>
      <c r="R186" s="240"/>
      <c r="S186" s="240"/>
      <c r="T186" s="240"/>
      <c r="U186" s="240"/>
      <c r="V186" s="240"/>
      <c r="W186" s="240"/>
      <c r="X186" s="241"/>
      <c r="Y186" s="13"/>
      <c r="Z186" s="13"/>
      <c r="AA186" s="13"/>
      <c r="AB186" s="13"/>
      <c r="AC186" s="13"/>
      <c r="AD186" s="13"/>
      <c r="AE186" s="13"/>
      <c r="AT186" s="242" t="s">
        <v>165</v>
      </c>
      <c r="AU186" s="242" t="s">
        <v>83</v>
      </c>
      <c r="AV186" s="13" t="s">
        <v>83</v>
      </c>
      <c r="AW186" s="13" t="s">
        <v>5</v>
      </c>
      <c r="AX186" s="13" t="s">
        <v>73</v>
      </c>
      <c r="AY186" s="242" t="s">
        <v>153</v>
      </c>
    </row>
    <row r="187" s="13" customFormat="1">
      <c r="A187" s="13"/>
      <c r="B187" s="232"/>
      <c r="C187" s="233"/>
      <c r="D187" s="225" t="s">
        <v>165</v>
      </c>
      <c r="E187" s="234" t="s">
        <v>20</v>
      </c>
      <c r="F187" s="235" t="s">
        <v>333</v>
      </c>
      <c r="G187" s="233"/>
      <c r="H187" s="236">
        <v>11777</v>
      </c>
      <c r="I187" s="237"/>
      <c r="J187" s="237"/>
      <c r="K187" s="233"/>
      <c r="L187" s="233"/>
      <c r="M187" s="238"/>
      <c r="N187" s="239"/>
      <c r="O187" s="240"/>
      <c r="P187" s="240"/>
      <c r="Q187" s="240"/>
      <c r="R187" s="240"/>
      <c r="S187" s="240"/>
      <c r="T187" s="240"/>
      <c r="U187" s="240"/>
      <c r="V187" s="240"/>
      <c r="W187" s="240"/>
      <c r="X187" s="241"/>
      <c r="Y187" s="13"/>
      <c r="Z187" s="13"/>
      <c r="AA187" s="13"/>
      <c r="AB187" s="13"/>
      <c r="AC187" s="13"/>
      <c r="AD187" s="13"/>
      <c r="AE187" s="13"/>
      <c r="AT187" s="242" t="s">
        <v>165</v>
      </c>
      <c r="AU187" s="242" t="s">
        <v>83</v>
      </c>
      <c r="AV187" s="13" t="s">
        <v>83</v>
      </c>
      <c r="AW187" s="13" t="s">
        <v>5</v>
      </c>
      <c r="AX187" s="13" t="s">
        <v>81</v>
      </c>
      <c r="AY187" s="242" t="s">
        <v>153</v>
      </c>
    </row>
    <row r="188" s="2" customFormat="1" ht="21.75" customHeight="1">
      <c r="A188" s="39"/>
      <c r="B188" s="40"/>
      <c r="C188" s="210" t="s">
        <v>334</v>
      </c>
      <c r="D188" s="210" t="s">
        <v>155</v>
      </c>
      <c r="E188" s="211" t="s">
        <v>335</v>
      </c>
      <c r="F188" s="212" t="s">
        <v>336</v>
      </c>
      <c r="G188" s="213" t="s">
        <v>235</v>
      </c>
      <c r="H188" s="214">
        <v>605</v>
      </c>
      <c r="I188" s="215"/>
      <c r="J188" s="215"/>
      <c r="K188" s="216">
        <f>ROUND(P188*H188,2)</f>
        <v>0</v>
      </c>
      <c r="L188" s="217"/>
      <c r="M188" s="45"/>
      <c r="N188" s="218" t="s">
        <v>20</v>
      </c>
      <c r="O188" s="219" t="s">
        <v>42</v>
      </c>
      <c r="P188" s="220">
        <f>I188+J188</f>
        <v>0</v>
      </c>
      <c r="Q188" s="220">
        <f>ROUND(I188*H188,2)</f>
        <v>0</v>
      </c>
      <c r="R188" s="220">
        <f>ROUND(J188*H188,2)</f>
        <v>0</v>
      </c>
      <c r="S188" s="85"/>
      <c r="T188" s="221">
        <f>S188*H188</f>
        <v>0</v>
      </c>
      <c r="U188" s="221">
        <v>0</v>
      </c>
      <c r="V188" s="221">
        <f>U188*H188</f>
        <v>0</v>
      </c>
      <c r="W188" s="221">
        <v>0</v>
      </c>
      <c r="X188" s="222">
        <f>W188*H188</f>
        <v>0</v>
      </c>
      <c r="Y188" s="39"/>
      <c r="Z188" s="39"/>
      <c r="AA188" s="39"/>
      <c r="AB188" s="39"/>
      <c r="AC188" s="39"/>
      <c r="AD188" s="39"/>
      <c r="AE188" s="39"/>
      <c r="AR188" s="223" t="s">
        <v>159</v>
      </c>
      <c r="AT188" s="223" t="s">
        <v>155</v>
      </c>
      <c r="AU188" s="223" t="s">
        <v>83</v>
      </c>
      <c r="AY188" s="18" t="s">
        <v>153</v>
      </c>
      <c r="BE188" s="224">
        <f>IF(O188="základní",K188,0)</f>
        <v>0</v>
      </c>
      <c r="BF188" s="224">
        <f>IF(O188="snížená",K188,0)</f>
        <v>0</v>
      </c>
      <c r="BG188" s="224">
        <f>IF(O188="zákl. přenesená",K188,0)</f>
        <v>0</v>
      </c>
      <c r="BH188" s="224">
        <f>IF(O188="sníž. přenesená",K188,0)</f>
        <v>0</v>
      </c>
      <c r="BI188" s="224">
        <f>IF(O188="nulová",K188,0)</f>
        <v>0</v>
      </c>
      <c r="BJ188" s="18" t="s">
        <v>81</v>
      </c>
      <c r="BK188" s="224">
        <f>ROUND(P188*H188,2)</f>
        <v>0</v>
      </c>
      <c r="BL188" s="18" t="s">
        <v>159</v>
      </c>
      <c r="BM188" s="223" t="s">
        <v>337</v>
      </c>
    </row>
    <row r="189" s="2" customFormat="1">
      <c r="A189" s="39"/>
      <c r="B189" s="40"/>
      <c r="C189" s="41"/>
      <c r="D189" s="225" t="s">
        <v>161</v>
      </c>
      <c r="E189" s="41"/>
      <c r="F189" s="226" t="s">
        <v>338</v>
      </c>
      <c r="G189" s="41"/>
      <c r="H189" s="41"/>
      <c r="I189" s="227"/>
      <c r="J189" s="227"/>
      <c r="K189" s="41"/>
      <c r="L189" s="41"/>
      <c r="M189" s="45"/>
      <c r="N189" s="228"/>
      <c r="O189" s="229"/>
      <c r="P189" s="85"/>
      <c r="Q189" s="85"/>
      <c r="R189" s="85"/>
      <c r="S189" s="85"/>
      <c r="T189" s="85"/>
      <c r="U189" s="85"/>
      <c r="V189" s="85"/>
      <c r="W189" s="85"/>
      <c r="X189" s="86"/>
      <c r="Y189" s="39"/>
      <c r="Z189" s="39"/>
      <c r="AA189" s="39"/>
      <c r="AB189" s="39"/>
      <c r="AC189" s="39"/>
      <c r="AD189" s="39"/>
      <c r="AE189" s="39"/>
      <c r="AT189" s="18" t="s">
        <v>161</v>
      </c>
      <c r="AU189" s="18" t="s">
        <v>83</v>
      </c>
    </row>
    <row r="190" s="2" customFormat="1">
      <c r="A190" s="39"/>
      <c r="B190" s="40"/>
      <c r="C190" s="41"/>
      <c r="D190" s="230" t="s">
        <v>163</v>
      </c>
      <c r="E190" s="41"/>
      <c r="F190" s="231" t="s">
        <v>339</v>
      </c>
      <c r="G190" s="41"/>
      <c r="H190" s="41"/>
      <c r="I190" s="227"/>
      <c r="J190" s="227"/>
      <c r="K190" s="41"/>
      <c r="L190" s="41"/>
      <c r="M190" s="45"/>
      <c r="N190" s="228"/>
      <c r="O190" s="229"/>
      <c r="P190" s="85"/>
      <c r="Q190" s="85"/>
      <c r="R190" s="85"/>
      <c r="S190" s="85"/>
      <c r="T190" s="85"/>
      <c r="U190" s="85"/>
      <c r="V190" s="85"/>
      <c r="W190" s="85"/>
      <c r="X190" s="86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83</v>
      </c>
    </row>
    <row r="191" s="13" customFormat="1">
      <c r="A191" s="13"/>
      <c r="B191" s="232"/>
      <c r="C191" s="233"/>
      <c r="D191" s="225" t="s">
        <v>165</v>
      </c>
      <c r="E191" s="234" t="s">
        <v>114</v>
      </c>
      <c r="F191" s="235" t="s">
        <v>340</v>
      </c>
      <c r="G191" s="233"/>
      <c r="H191" s="236">
        <v>605</v>
      </c>
      <c r="I191" s="237"/>
      <c r="J191" s="237"/>
      <c r="K191" s="233"/>
      <c r="L191" s="233"/>
      <c r="M191" s="238"/>
      <c r="N191" s="239"/>
      <c r="O191" s="240"/>
      <c r="P191" s="240"/>
      <c r="Q191" s="240"/>
      <c r="R191" s="240"/>
      <c r="S191" s="240"/>
      <c r="T191" s="240"/>
      <c r="U191" s="240"/>
      <c r="V191" s="240"/>
      <c r="W191" s="240"/>
      <c r="X191" s="241"/>
      <c r="Y191" s="13"/>
      <c r="Z191" s="13"/>
      <c r="AA191" s="13"/>
      <c r="AB191" s="13"/>
      <c r="AC191" s="13"/>
      <c r="AD191" s="13"/>
      <c r="AE191" s="13"/>
      <c r="AT191" s="242" t="s">
        <v>165</v>
      </c>
      <c r="AU191" s="242" t="s">
        <v>83</v>
      </c>
      <c r="AV191" s="13" t="s">
        <v>83</v>
      </c>
      <c r="AW191" s="13" t="s">
        <v>5</v>
      </c>
      <c r="AX191" s="13" t="s">
        <v>81</v>
      </c>
      <c r="AY191" s="242" t="s">
        <v>153</v>
      </c>
    </row>
    <row r="192" s="2" customFormat="1" ht="33" customHeight="1">
      <c r="A192" s="39"/>
      <c r="B192" s="40"/>
      <c r="C192" s="210" t="s">
        <v>341</v>
      </c>
      <c r="D192" s="210" t="s">
        <v>155</v>
      </c>
      <c r="E192" s="211" t="s">
        <v>342</v>
      </c>
      <c r="F192" s="212" t="s">
        <v>343</v>
      </c>
      <c r="G192" s="213" t="s">
        <v>235</v>
      </c>
      <c r="H192" s="214">
        <v>4225</v>
      </c>
      <c r="I192" s="215"/>
      <c r="J192" s="215"/>
      <c r="K192" s="216">
        <f>ROUND(P192*H192,2)</f>
        <v>0</v>
      </c>
      <c r="L192" s="217"/>
      <c r="M192" s="45"/>
      <c r="N192" s="218" t="s">
        <v>20</v>
      </c>
      <c r="O192" s="219" t="s">
        <v>42</v>
      </c>
      <c r="P192" s="220">
        <f>I192+J192</f>
        <v>0</v>
      </c>
      <c r="Q192" s="220">
        <f>ROUND(I192*H192,2)</f>
        <v>0</v>
      </c>
      <c r="R192" s="220">
        <f>ROUND(J192*H192,2)</f>
        <v>0</v>
      </c>
      <c r="S192" s="85"/>
      <c r="T192" s="221">
        <f>S192*H192</f>
        <v>0</v>
      </c>
      <c r="U192" s="221">
        <v>0</v>
      </c>
      <c r="V192" s="221">
        <f>U192*H192</f>
        <v>0</v>
      </c>
      <c r="W192" s="221">
        <v>0</v>
      </c>
      <c r="X192" s="222">
        <f>W192*H192</f>
        <v>0</v>
      </c>
      <c r="Y192" s="39"/>
      <c r="Z192" s="39"/>
      <c r="AA192" s="39"/>
      <c r="AB192" s="39"/>
      <c r="AC192" s="39"/>
      <c r="AD192" s="39"/>
      <c r="AE192" s="39"/>
      <c r="AR192" s="223" t="s">
        <v>159</v>
      </c>
      <c r="AT192" s="223" t="s">
        <v>155</v>
      </c>
      <c r="AU192" s="223" t="s">
        <v>83</v>
      </c>
      <c r="AY192" s="18" t="s">
        <v>153</v>
      </c>
      <c r="BE192" s="224">
        <f>IF(O192="základní",K192,0)</f>
        <v>0</v>
      </c>
      <c r="BF192" s="224">
        <f>IF(O192="snížená",K192,0)</f>
        <v>0</v>
      </c>
      <c r="BG192" s="224">
        <f>IF(O192="zákl. přenesená",K192,0)</f>
        <v>0</v>
      </c>
      <c r="BH192" s="224">
        <f>IF(O192="sníž. přenesená",K192,0)</f>
        <v>0</v>
      </c>
      <c r="BI192" s="224">
        <f>IF(O192="nulová",K192,0)</f>
        <v>0</v>
      </c>
      <c r="BJ192" s="18" t="s">
        <v>81</v>
      </c>
      <c r="BK192" s="224">
        <f>ROUND(P192*H192,2)</f>
        <v>0</v>
      </c>
      <c r="BL192" s="18" t="s">
        <v>159</v>
      </c>
      <c r="BM192" s="223" t="s">
        <v>344</v>
      </c>
    </row>
    <row r="193" s="2" customFormat="1">
      <c r="A193" s="39"/>
      <c r="B193" s="40"/>
      <c r="C193" s="41"/>
      <c r="D193" s="225" t="s">
        <v>161</v>
      </c>
      <c r="E193" s="41"/>
      <c r="F193" s="226" t="s">
        <v>345</v>
      </c>
      <c r="G193" s="41"/>
      <c r="H193" s="41"/>
      <c r="I193" s="227"/>
      <c r="J193" s="227"/>
      <c r="K193" s="41"/>
      <c r="L193" s="41"/>
      <c r="M193" s="45"/>
      <c r="N193" s="228"/>
      <c r="O193" s="229"/>
      <c r="P193" s="85"/>
      <c r="Q193" s="85"/>
      <c r="R193" s="85"/>
      <c r="S193" s="85"/>
      <c r="T193" s="85"/>
      <c r="U193" s="85"/>
      <c r="V193" s="85"/>
      <c r="W193" s="85"/>
      <c r="X193" s="86"/>
      <c r="Y193" s="39"/>
      <c r="Z193" s="39"/>
      <c r="AA193" s="39"/>
      <c r="AB193" s="39"/>
      <c r="AC193" s="39"/>
      <c r="AD193" s="39"/>
      <c r="AE193" s="39"/>
      <c r="AT193" s="18" t="s">
        <v>161</v>
      </c>
      <c r="AU193" s="18" t="s">
        <v>83</v>
      </c>
    </row>
    <row r="194" s="2" customFormat="1">
      <c r="A194" s="39"/>
      <c r="B194" s="40"/>
      <c r="C194" s="41"/>
      <c r="D194" s="230" t="s">
        <v>163</v>
      </c>
      <c r="E194" s="41"/>
      <c r="F194" s="231" t="s">
        <v>346</v>
      </c>
      <c r="G194" s="41"/>
      <c r="H194" s="41"/>
      <c r="I194" s="227"/>
      <c r="J194" s="227"/>
      <c r="K194" s="41"/>
      <c r="L194" s="41"/>
      <c r="M194" s="45"/>
      <c r="N194" s="228"/>
      <c r="O194" s="229"/>
      <c r="P194" s="85"/>
      <c r="Q194" s="85"/>
      <c r="R194" s="85"/>
      <c r="S194" s="85"/>
      <c r="T194" s="85"/>
      <c r="U194" s="85"/>
      <c r="V194" s="85"/>
      <c r="W194" s="85"/>
      <c r="X194" s="86"/>
      <c r="Y194" s="39"/>
      <c r="Z194" s="39"/>
      <c r="AA194" s="39"/>
      <c r="AB194" s="39"/>
      <c r="AC194" s="39"/>
      <c r="AD194" s="39"/>
      <c r="AE194" s="39"/>
      <c r="AT194" s="18" t="s">
        <v>163</v>
      </c>
      <c r="AU194" s="18" t="s">
        <v>83</v>
      </c>
    </row>
    <row r="195" s="13" customFormat="1">
      <c r="A195" s="13"/>
      <c r="B195" s="232"/>
      <c r="C195" s="233"/>
      <c r="D195" s="225" t="s">
        <v>165</v>
      </c>
      <c r="E195" s="234" t="s">
        <v>20</v>
      </c>
      <c r="F195" s="235" t="s">
        <v>116</v>
      </c>
      <c r="G195" s="233"/>
      <c r="H195" s="236">
        <v>4225</v>
      </c>
      <c r="I195" s="237"/>
      <c r="J195" s="237"/>
      <c r="K195" s="233"/>
      <c r="L195" s="233"/>
      <c r="M195" s="238"/>
      <c r="N195" s="239"/>
      <c r="O195" s="240"/>
      <c r="P195" s="240"/>
      <c r="Q195" s="240"/>
      <c r="R195" s="240"/>
      <c r="S195" s="240"/>
      <c r="T195" s="240"/>
      <c r="U195" s="240"/>
      <c r="V195" s="240"/>
      <c r="W195" s="240"/>
      <c r="X195" s="241"/>
      <c r="Y195" s="13"/>
      <c r="Z195" s="13"/>
      <c r="AA195" s="13"/>
      <c r="AB195" s="13"/>
      <c r="AC195" s="13"/>
      <c r="AD195" s="13"/>
      <c r="AE195" s="13"/>
      <c r="AT195" s="242" t="s">
        <v>165</v>
      </c>
      <c r="AU195" s="242" t="s">
        <v>83</v>
      </c>
      <c r="AV195" s="13" t="s">
        <v>83</v>
      </c>
      <c r="AW195" s="13" t="s">
        <v>5</v>
      </c>
      <c r="AX195" s="13" t="s">
        <v>81</v>
      </c>
      <c r="AY195" s="242" t="s">
        <v>153</v>
      </c>
    </row>
    <row r="196" s="2" customFormat="1" ht="16.5" customHeight="1">
      <c r="A196" s="39"/>
      <c r="B196" s="40"/>
      <c r="C196" s="210" t="s">
        <v>347</v>
      </c>
      <c r="D196" s="210" t="s">
        <v>155</v>
      </c>
      <c r="E196" s="211" t="s">
        <v>348</v>
      </c>
      <c r="F196" s="212" t="s">
        <v>349</v>
      </c>
      <c r="G196" s="213" t="s">
        <v>235</v>
      </c>
      <c r="H196" s="214">
        <v>1109</v>
      </c>
      <c r="I196" s="215"/>
      <c r="J196" s="215"/>
      <c r="K196" s="216">
        <f>ROUND(P196*H196,2)</f>
        <v>0</v>
      </c>
      <c r="L196" s="217"/>
      <c r="M196" s="45"/>
      <c r="N196" s="218" t="s">
        <v>20</v>
      </c>
      <c r="O196" s="219" t="s">
        <v>42</v>
      </c>
      <c r="P196" s="220">
        <f>I196+J196</f>
        <v>0</v>
      </c>
      <c r="Q196" s="220">
        <f>ROUND(I196*H196,2)</f>
        <v>0</v>
      </c>
      <c r="R196" s="220">
        <f>ROUND(J196*H196,2)</f>
        <v>0</v>
      </c>
      <c r="S196" s="85"/>
      <c r="T196" s="221">
        <f>S196*H196</f>
        <v>0</v>
      </c>
      <c r="U196" s="221">
        <v>0.23000000000000001</v>
      </c>
      <c r="V196" s="221">
        <f>U196*H196</f>
        <v>255.07000000000002</v>
      </c>
      <c r="W196" s="221">
        <v>0</v>
      </c>
      <c r="X196" s="222">
        <f>W196*H196</f>
        <v>0</v>
      </c>
      <c r="Y196" s="39"/>
      <c r="Z196" s="39"/>
      <c r="AA196" s="39"/>
      <c r="AB196" s="39"/>
      <c r="AC196" s="39"/>
      <c r="AD196" s="39"/>
      <c r="AE196" s="39"/>
      <c r="AR196" s="223" t="s">
        <v>159</v>
      </c>
      <c r="AT196" s="223" t="s">
        <v>155</v>
      </c>
      <c r="AU196" s="223" t="s">
        <v>83</v>
      </c>
      <c r="AY196" s="18" t="s">
        <v>153</v>
      </c>
      <c r="BE196" s="224">
        <f>IF(O196="základní",K196,0)</f>
        <v>0</v>
      </c>
      <c r="BF196" s="224">
        <f>IF(O196="snížená",K196,0)</f>
        <v>0</v>
      </c>
      <c r="BG196" s="224">
        <f>IF(O196="zákl. přenesená",K196,0)</f>
        <v>0</v>
      </c>
      <c r="BH196" s="224">
        <f>IF(O196="sníž. přenesená",K196,0)</f>
        <v>0</v>
      </c>
      <c r="BI196" s="224">
        <f>IF(O196="nulová",K196,0)</f>
        <v>0</v>
      </c>
      <c r="BJ196" s="18" t="s">
        <v>81</v>
      </c>
      <c r="BK196" s="224">
        <f>ROUND(P196*H196,2)</f>
        <v>0</v>
      </c>
      <c r="BL196" s="18" t="s">
        <v>159</v>
      </c>
      <c r="BM196" s="223" t="s">
        <v>350</v>
      </c>
    </row>
    <row r="197" s="2" customFormat="1">
      <c r="A197" s="39"/>
      <c r="B197" s="40"/>
      <c r="C197" s="41"/>
      <c r="D197" s="225" t="s">
        <v>161</v>
      </c>
      <c r="E197" s="41"/>
      <c r="F197" s="226" t="s">
        <v>351</v>
      </c>
      <c r="G197" s="41"/>
      <c r="H197" s="41"/>
      <c r="I197" s="227"/>
      <c r="J197" s="227"/>
      <c r="K197" s="41"/>
      <c r="L197" s="41"/>
      <c r="M197" s="45"/>
      <c r="N197" s="228"/>
      <c r="O197" s="229"/>
      <c r="P197" s="85"/>
      <c r="Q197" s="85"/>
      <c r="R197" s="85"/>
      <c r="S197" s="85"/>
      <c r="T197" s="85"/>
      <c r="U197" s="85"/>
      <c r="V197" s="85"/>
      <c r="W197" s="85"/>
      <c r="X197" s="86"/>
      <c r="Y197" s="39"/>
      <c r="Z197" s="39"/>
      <c r="AA197" s="39"/>
      <c r="AB197" s="39"/>
      <c r="AC197" s="39"/>
      <c r="AD197" s="39"/>
      <c r="AE197" s="39"/>
      <c r="AT197" s="18" t="s">
        <v>161</v>
      </c>
      <c r="AU197" s="18" t="s">
        <v>83</v>
      </c>
    </row>
    <row r="198" s="2" customFormat="1">
      <c r="A198" s="39"/>
      <c r="B198" s="40"/>
      <c r="C198" s="41"/>
      <c r="D198" s="230" t="s">
        <v>163</v>
      </c>
      <c r="E198" s="41"/>
      <c r="F198" s="231" t="s">
        <v>352</v>
      </c>
      <c r="G198" s="41"/>
      <c r="H198" s="41"/>
      <c r="I198" s="227"/>
      <c r="J198" s="227"/>
      <c r="K198" s="41"/>
      <c r="L198" s="41"/>
      <c r="M198" s="45"/>
      <c r="N198" s="228"/>
      <c r="O198" s="229"/>
      <c r="P198" s="85"/>
      <c r="Q198" s="85"/>
      <c r="R198" s="85"/>
      <c r="S198" s="85"/>
      <c r="T198" s="85"/>
      <c r="U198" s="85"/>
      <c r="V198" s="85"/>
      <c r="W198" s="85"/>
      <c r="X198" s="86"/>
      <c r="Y198" s="39"/>
      <c r="Z198" s="39"/>
      <c r="AA198" s="39"/>
      <c r="AB198" s="39"/>
      <c r="AC198" s="39"/>
      <c r="AD198" s="39"/>
      <c r="AE198" s="39"/>
      <c r="AT198" s="18" t="s">
        <v>163</v>
      </c>
      <c r="AU198" s="18" t="s">
        <v>83</v>
      </c>
    </row>
    <row r="199" s="13" customFormat="1">
      <c r="A199" s="13"/>
      <c r="B199" s="232"/>
      <c r="C199" s="233"/>
      <c r="D199" s="225" t="s">
        <v>165</v>
      </c>
      <c r="E199" s="234" t="s">
        <v>105</v>
      </c>
      <c r="F199" s="235" t="s">
        <v>353</v>
      </c>
      <c r="G199" s="233"/>
      <c r="H199" s="236">
        <v>1109</v>
      </c>
      <c r="I199" s="237"/>
      <c r="J199" s="237"/>
      <c r="K199" s="233"/>
      <c r="L199" s="233"/>
      <c r="M199" s="238"/>
      <c r="N199" s="239"/>
      <c r="O199" s="240"/>
      <c r="P199" s="240"/>
      <c r="Q199" s="240"/>
      <c r="R199" s="240"/>
      <c r="S199" s="240"/>
      <c r="T199" s="240"/>
      <c r="U199" s="240"/>
      <c r="V199" s="240"/>
      <c r="W199" s="240"/>
      <c r="X199" s="241"/>
      <c r="Y199" s="13"/>
      <c r="Z199" s="13"/>
      <c r="AA199" s="13"/>
      <c r="AB199" s="13"/>
      <c r="AC199" s="13"/>
      <c r="AD199" s="13"/>
      <c r="AE199" s="13"/>
      <c r="AT199" s="242" t="s">
        <v>165</v>
      </c>
      <c r="AU199" s="242" t="s">
        <v>83</v>
      </c>
      <c r="AV199" s="13" t="s">
        <v>83</v>
      </c>
      <c r="AW199" s="13" t="s">
        <v>5</v>
      </c>
      <c r="AX199" s="13" t="s">
        <v>81</v>
      </c>
      <c r="AY199" s="242" t="s">
        <v>153</v>
      </c>
    </row>
    <row r="200" s="2" customFormat="1" ht="24.15" customHeight="1">
      <c r="A200" s="39"/>
      <c r="B200" s="40"/>
      <c r="C200" s="210" t="s">
        <v>354</v>
      </c>
      <c r="D200" s="210" t="s">
        <v>155</v>
      </c>
      <c r="E200" s="211" t="s">
        <v>355</v>
      </c>
      <c r="F200" s="212" t="s">
        <v>356</v>
      </c>
      <c r="G200" s="213" t="s">
        <v>235</v>
      </c>
      <c r="H200" s="214">
        <v>605</v>
      </c>
      <c r="I200" s="215"/>
      <c r="J200" s="215"/>
      <c r="K200" s="216">
        <f>ROUND(P200*H200,2)</f>
        <v>0</v>
      </c>
      <c r="L200" s="217"/>
      <c r="M200" s="45"/>
      <c r="N200" s="218" t="s">
        <v>20</v>
      </c>
      <c r="O200" s="219" t="s">
        <v>42</v>
      </c>
      <c r="P200" s="220">
        <f>I200+J200</f>
        <v>0</v>
      </c>
      <c r="Q200" s="220">
        <f>ROUND(I200*H200,2)</f>
        <v>0</v>
      </c>
      <c r="R200" s="220">
        <f>ROUND(J200*H200,2)</f>
        <v>0</v>
      </c>
      <c r="S200" s="85"/>
      <c r="T200" s="221">
        <f>S200*H200</f>
        <v>0</v>
      </c>
      <c r="U200" s="221">
        <v>0</v>
      </c>
      <c r="V200" s="221">
        <f>U200*H200</f>
        <v>0</v>
      </c>
      <c r="W200" s="221">
        <v>0</v>
      </c>
      <c r="X200" s="222">
        <f>W200*H200</f>
        <v>0</v>
      </c>
      <c r="Y200" s="39"/>
      <c r="Z200" s="39"/>
      <c r="AA200" s="39"/>
      <c r="AB200" s="39"/>
      <c r="AC200" s="39"/>
      <c r="AD200" s="39"/>
      <c r="AE200" s="39"/>
      <c r="AR200" s="223" t="s">
        <v>159</v>
      </c>
      <c r="AT200" s="223" t="s">
        <v>155</v>
      </c>
      <c r="AU200" s="223" t="s">
        <v>83</v>
      </c>
      <c r="AY200" s="18" t="s">
        <v>153</v>
      </c>
      <c r="BE200" s="224">
        <f>IF(O200="základní",K200,0)</f>
        <v>0</v>
      </c>
      <c r="BF200" s="224">
        <f>IF(O200="snížená",K200,0)</f>
        <v>0</v>
      </c>
      <c r="BG200" s="224">
        <f>IF(O200="zákl. přenesená",K200,0)</f>
        <v>0</v>
      </c>
      <c r="BH200" s="224">
        <f>IF(O200="sníž. přenesená",K200,0)</f>
        <v>0</v>
      </c>
      <c r="BI200" s="224">
        <f>IF(O200="nulová",K200,0)</f>
        <v>0</v>
      </c>
      <c r="BJ200" s="18" t="s">
        <v>81</v>
      </c>
      <c r="BK200" s="224">
        <f>ROUND(P200*H200,2)</f>
        <v>0</v>
      </c>
      <c r="BL200" s="18" t="s">
        <v>159</v>
      </c>
      <c r="BM200" s="223" t="s">
        <v>357</v>
      </c>
    </row>
    <row r="201" s="2" customFormat="1">
      <c r="A201" s="39"/>
      <c r="B201" s="40"/>
      <c r="C201" s="41"/>
      <c r="D201" s="225" t="s">
        <v>161</v>
      </c>
      <c r="E201" s="41"/>
      <c r="F201" s="226" t="s">
        <v>358</v>
      </c>
      <c r="G201" s="41"/>
      <c r="H201" s="41"/>
      <c r="I201" s="227"/>
      <c r="J201" s="227"/>
      <c r="K201" s="41"/>
      <c r="L201" s="41"/>
      <c r="M201" s="45"/>
      <c r="N201" s="228"/>
      <c r="O201" s="229"/>
      <c r="P201" s="85"/>
      <c r="Q201" s="85"/>
      <c r="R201" s="85"/>
      <c r="S201" s="85"/>
      <c r="T201" s="85"/>
      <c r="U201" s="85"/>
      <c r="V201" s="85"/>
      <c r="W201" s="85"/>
      <c r="X201" s="86"/>
      <c r="Y201" s="39"/>
      <c r="Z201" s="39"/>
      <c r="AA201" s="39"/>
      <c r="AB201" s="39"/>
      <c r="AC201" s="39"/>
      <c r="AD201" s="39"/>
      <c r="AE201" s="39"/>
      <c r="AT201" s="18" t="s">
        <v>161</v>
      </c>
      <c r="AU201" s="18" t="s">
        <v>83</v>
      </c>
    </row>
    <row r="202" s="2" customFormat="1">
      <c r="A202" s="39"/>
      <c r="B202" s="40"/>
      <c r="C202" s="41"/>
      <c r="D202" s="230" t="s">
        <v>163</v>
      </c>
      <c r="E202" s="41"/>
      <c r="F202" s="231" t="s">
        <v>359</v>
      </c>
      <c r="G202" s="41"/>
      <c r="H202" s="41"/>
      <c r="I202" s="227"/>
      <c r="J202" s="227"/>
      <c r="K202" s="41"/>
      <c r="L202" s="41"/>
      <c r="M202" s="45"/>
      <c r="N202" s="228"/>
      <c r="O202" s="229"/>
      <c r="P202" s="85"/>
      <c r="Q202" s="85"/>
      <c r="R202" s="85"/>
      <c r="S202" s="85"/>
      <c r="T202" s="85"/>
      <c r="U202" s="85"/>
      <c r="V202" s="85"/>
      <c r="W202" s="85"/>
      <c r="X202" s="86"/>
      <c r="Y202" s="39"/>
      <c r="Z202" s="39"/>
      <c r="AA202" s="39"/>
      <c r="AB202" s="39"/>
      <c r="AC202" s="39"/>
      <c r="AD202" s="39"/>
      <c r="AE202" s="39"/>
      <c r="AT202" s="18" t="s">
        <v>163</v>
      </c>
      <c r="AU202" s="18" t="s">
        <v>83</v>
      </c>
    </row>
    <row r="203" s="13" customFormat="1">
      <c r="A203" s="13"/>
      <c r="B203" s="232"/>
      <c r="C203" s="233"/>
      <c r="D203" s="225" t="s">
        <v>165</v>
      </c>
      <c r="E203" s="234" t="s">
        <v>20</v>
      </c>
      <c r="F203" s="235" t="s">
        <v>114</v>
      </c>
      <c r="G203" s="233"/>
      <c r="H203" s="236">
        <v>605</v>
      </c>
      <c r="I203" s="237"/>
      <c r="J203" s="237"/>
      <c r="K203" s="233"/>
      <c r="L203" s="233"/>
      <c r="M203" s="238"/>
      <c r="N203" s="239"/>
      <c r="O203" s="240"/>
      <c r="P203" s="240"/>
      <c r="Q203" s="240"/>
      <c r="R203" s="240"/>
      <c r="S203" s="240"/>
      <c r="T203" s="240"/>
      <c r="U203" s="240"/>
      <c r="V203" s="240"/>
      <c r="W203" s="240"/>
      <c r="X203" s="241"/>
      <c r="Y203" s="13"/>
      <c r="Z203" s="13"/>
      <c r="AA203" s="13"/>
      <c r="AB203" s="13"/>
      <c r="AC203" s="13"/>
      <c r="AD203" s="13"/>
      <c r="AE203" s="13"/>
      <c r="AT203" s="242" t="s">
        <v>165</v>
      </c>
      <c r="AU203" s="242" t="s">
        <v>83</v>
      </c>
      <c r="AV203" s="13" t="s">
        <v>83</v>
      </c>
      <c r="AW203" s="13" t="s">
        <v>5</v>
      </c>
      <c r="AX203" s="13" t="s">
        <v>81</v>
      </c>
      <c r="AY203" s="242" t="s">
        <v>153</v>
      </c>
    </row>
    <row r="204" s="2" customFormat="1" ht="24.15" customHeight="1">
      <c r="A204" s="39"/>
      <c r="B204" s="40"/>
      <c r="C204" s="210" t="s">
        <v>360</v>
      </c>
      <c r="D204" s="210" t="s">
        <v>155</v>
      </c>
      <c r="E204" s="211" t="s">
        <v>361</v>
      </c>
      <c r="F204" s="212" t="s">
        <v>362</v>
      </c>
      <c r="G204" s="213" t="s">
        <v>235</v>
      </c>
      <c r="H204" s="214">
        <v>4225</v>
      </c>
      <c r="I204" s="215"/>
      <c r="J204" s="215"/>
      <c r="K204" s="216">
        <f>ROUND(P204*H204,2)</f>
        <v>0</v>
      </c>
      <c r="L204" s="217"/>
      <c r="M204" s="45"/>
      <c r="N204" s="218" t="s">
        <v>20</v>
      </c>
      <c r="O204" s="219" t="s">
        <v>42</v>
      </c>
      <c r="P204" s="220">
        <f>I204+J204</f>
        <v>0</v>
      </c>
      <c r="Q204" s="220">
        <f>ROUND(I204*H204,2)</f>
        <v>0</v>
      </c>
      <c r="R204" s="220">
        <f>ROUND(J204*H204,2)</f>
        <v>0</v>
      </c>
      <c r="S204" s="85"/>
      <c r="T204" s="221">
        <f>S204*H204</f>
        <v>0</v>
      </c>
      <c r="U204" s="221">
        <v>0</v>
      </c>
      <c r="V204" s="221">
        <f>U204*H204</f>
        <v>0</v>
      </c>
      <c r="W204" s="221">
        <v>0</v>
      </c>
      <c r="X204" s="222">
        <f>W204*H204</f>
        <v>0</v>
      </c>
      <c r="Y204" s="39"/>
      <c r="Z204" s="39"/>
      <c r="AA204" s="39"/>
      <c r="AB204" s="39"/>
      <c r="AC204" s="39"/>
      <c r="AD204" s="39"/>
      <c r="AE204" s="39"/>
      <c r="AR204" s="223" t="s">
        <v>159</v>
      </c>
      <c r="AT204" s="223" t="s">
        <v>155</v>
      </c>
      <c r="AU204" s="223" t="s">
        <v>83</v>
      </c>
      <c r="AY204" s="18" t="s">
        <v>153</v>
      </c>
      <c r="BE204" s="224">
        <f>IF(O204="základní",K204,0)</f>
        <v>0</v>
      </c>
      <c r="BF204" s="224">
        <f>IF(O204="snížená",K204,0)</f>
        <v>0</v>
      </c>
      <c r="BG204" s="224">
        <f>IF(O204="zákl. přenesená",K204,0)</f>
        <v>0</v>
      </c>
      <c r="BH204" s="224">
        <f>IF(O204="sníž. přenesená",K204,0)</f>
        <v>0</v>
      </c>
      <c r="BI204" s="224">
        <f>IF(O204="nulová",K204,0)</f>
        <v>0</v>
      </c>
      <c r="BJ204" s="18" t="s">
        <v>81</v>
      </c>
      <c r="BK204" s="224">
        <f>ROUND(P204*H204,2)</f>
        <v>0</v>
      </c>
      <c r="BL204" s="18" t="s">
        <v>159</v>
      </c>
      <c r="BM204" s="223" t="s">
        <v>363</v>
      </c>
    </row>
    <row r="205" s="2" customFormat="1">
      <c r="A205" s="39"/>
      <c r="B205" s="40"/>
      <c r="C205" s="41"/>
      <c r="D205" s="225" t="s">
        <v>161</v>
      </c>
      <c r="E205" s="41"/>
      <c r="F205" s="226" t="s">
        <v>364</v>
      </c>
      <c r="G205" s="41"/>
      <c r="H205" s="41"/>
      <c r="I205" s="227"/>
      <c r="J205" s="227"/>
      <c r="K205" s="41"/>
      <c r="L205" s="41"/>
      <c r="M205" s="45"/>
      <c r="N205" s="228"/>
      <c r="O205" s="229"/>
      <c r="P205" s="85"/>
      <c r="Q205" s="85"/>
      <c r="R205" s="85"/>
      <c r="S205" s="85"/>
      <c r="T205" s="85"/>
      <c r="U205" s="85"/>
      <c r="V205" s="85"/>
      <c r="W205" s="85"/>
      <c r="X205" s="86"/>
      <c r="Y205" s="39"/>
      <c r="Z205" s="39"/>
      <c r="AA205" s="39"/>
      <c r="AB205" s="39"/>
      <c r="AC205" s="39"/>
      <c r="AD205" s="39"/>
      <c r="AE205" s="39"/>
      <c r="AT205" s="18" t="s">
        <v>161</v>
      </c>
      <c r="AU205" s="18" t="s">
        <v>83</v>
      </c>
    </row>
    <row r="206" s="2" customFormat="1">
      <c r="A206" s="39"/>
      <c r="B206" s="40"/>
      <c r="C206" s="41"/>
      <c r="D206" s="230" t="s">
        <v>163</v>
      </c>
      <c r="E206" s="41"/>
      <c r="F206" s="231" t="s">
        <v>365</v>
      </c>
      <c r="G206" s="41"/>
      <c r="H206" s="41"/>
      <c r="I206" s="227"/>
      <c r="J206" s="227"/>
      <c r="K206" s="41"/>
      <c r="L206" s="41"/>
      <c r="M206" s="45"/>
      <c r="N206" s="228"/>
      <c r="O206" s="229"/>
      <c r="P206" s="85"/>
      <c r="Q206" s="85"/>
      <c r="R206" s="85"/>
      <c r="S206" s="85"/>
      <c r="T206" s="85"/>
      <c r="U206" s="85"/>
      <c r="V206" s="85"/>
      <c r="W206" s="85"/>
      <c r="X206" s="86"/>
      <c r="Y206" s="39"/>
      <c r="Z206" s="39"/>
      <c r="AA206" s="39"/>
      <c r="AB206" s="39"/>
      <c r="AC206" s="39"/>
      <c r="AD206" s="39"/>
      <c r="AE206" s="39"/>
      <c r="AT206" s="18" t="s">
        <v>163</v>
      </c>
      <c r="AU206" s="18" t="s">
        <v>83</v>
      </c>
    </row>
    <row r="207" s="13" customFormat="1">
      <c r="A207" s="13"/>
      <c r="B207" s="232"/>
      <c r="C207" s="233"/>
      <c r="D207" s="225" t="s">
        <v>165</v>
      </c>
      <c r="E207" s="234" t="s">
        <v>20</v>
      </c>
      <c r="F207" s="235" t="s">
        <v>116</v>
      </c>
      <c r="G207" s="233"/>
      <c r="H207" s="236">
        <v>4225</v>
      </c>
      <c r="I207" s="237"/>
      <c r="J207" s="237"/>
      <c r="K207" s="233"/>
      <c r="L207" s="233"/>
      <c r="M207" s="238"/>
      <c r="N207" s="239"/>
      <c r="O207" s="240"/>
      <c r="P207" s="240"/>
      <c r="Q207" s="240"/>
      <c r="R207" s="240"/>
      <c r="S207" s="240"/>
      <c r="T207" s="240"/>
      <c r="U207" s="240"/>
      <c r="V207" s="240"/>
      <c r="W207" s="240"/>
      <c r="X207" s="241"/>
      <c r="Y207" s="13"/>
      <c r="Z207" s="13"/>
      <c r="AA207" s="13"/>
      <c r="AB207" s="13"/>
      <c r="AC207" s="13"/>
      <c r="AD207" s="13"/>
      <c r="AE207" s="13"/>
      <c r="AT207" s="242" t="s">
        <v>165</v>
      </c>
      <c r="AU207" s="242" t="s">
        <v>83</v>
      </c>
      <c r="AV207" s="13" t="s">
        <v>83</v>
      </c>
      <c r="AW207" s="13" t="s">
        <v>5</v>
      </c>
      <c r="AX207" s="13" t="s">
        <v>81</v>
      </c>
      <c r="AY207" s="242" t="s">
        <v>153</v>
      </c>
    </row>
    <row r="208" s="2" customFormat="1" ht="33" customHeight="1">
      <c r="A208" s="39"/>
      <c r="B208" s="40"/>
      <c r="C208" s="210" t="s">
        <v>366</v>
      </c>
      <c r="D208" s="210" t="s">
        <v>155</v>
      </c>
      <c r="E208" s="211" t="s">
        <v>367</v>
      </c>
      <c r="F208" s="212" t="s">
        <v>368</v>
      </c>
      <c r="G208" s="213" t="s">
        <v>235</v>
      </c>
      <c r="H208" s="214">
        <v>4225</v>
      </c>
      <c r="I208" s="215"/>
      <c r="J208" s="215"/>
      <c r="K208" s="216">
        <f>ROUND(P208*H208,2)</f>
        <v>0</v>
      </c>
      <c r="L208" s="217"/>
      <c r="M208" s="45"/>
      <c r="N208" s="218" t="s">
        <v>20</v>
      </c>
      <c r="O208" s="219" t="s">
        <v>42</v>
      </c>
      <c r="P208" s="220">
        <f>I208+J208</f>
        <v>0</v>
      </c>
      <c r="Q208" s="220">
        <f>ROUND(I208*H208,2)</f>
        <v>0</v>
      </c>
      <c r="R208" s="220">
        <f>ROUND(J208*H208,2)</f>
        <v>0</v>
      </c>
      <c r="S208" s="85"/>
      <c r="T208" s="221">
        <f>S208*H208</f>
        <v>0</v>
      </c>
      <c r="U208" s="221">
        <v>0</v>
      </c>
      <c r="V208" s="221">
        <f>U208*H208</f>
        <v>0</v>
      </c>
      <c r="W208" s="221">
        <v>0</v>
      </c>
      <c r="X208" s="222">
        <f>W208*H208</f>
        <v>0</v>
      </c>
      <c r="Y208" s="39"/>
      <c r="Z208" s="39"/>
      <c r="AA208" s="39"/>
      <c r="AB208" s="39"/>
      <c r="AC208" s="39"/>
      <c r="AD208" s="39"/>
      <c r="AE208" s="39"/>
      <c r="AR208" s="223" t="s">
        <v>159</v>
      </c>
      <c r="AT208" s="223" t="s">
        <v>155</v>
      </c>
      <c r="AU208" s="223" t="s">
        <v>83</v>
      </c>
      <c r="AY208" s="18" t="s">
        <v>153</v>
      </c>
      <c r="BE208" s="224">
        <f>IF(O208="základní",K208,0)</f>
        <v>0</v>
      </c>
      <c r="BF208" s="224">
        <f>IF(O208="snížená",K208,0)</f>
        <v>0</v>
      </c>
      <c r="BG208" s="224">
        <f>IF(O208="zákl. přenesená",K208,0)</f>
        <v>0</v>
      </c>
      <c r="BH208" s="224">
        <f>IF(O208="sníž. přenesená",K208,0)</f>
        <v>0</v>
      </c>
      <c r="BI208" s="224">
        <f>IF(O208="nulová",K208,0)</f>
        <v>0</v>
      </c>
      <c r="BJ208" s="18" t="s">
        <v>81</v>
      </c>
      <c r="BK208" s="224">
        <f>ROUND(P208*H208,2)</f>
        <v>0</v>
      </c>
      <c r="BL208" s="18" t="s">
        <v>159</v>
      </c>
      <c r="BM208" s="223" t="s">
        <v>369</v>
      </c>
    </row>
    <row r="209" s="2" customFormat="1">
      <c r="A209" s="39"/>
      <c r="B209" s="40"/>
      <c r="C209" s="41"/>
      <c r="D209" s="225" t="s">
        <v>161</v>
      </c>
      <c r="E209" s="41"/>
      <c r="F209" s="226" t="s">
        <v>370</v>
      </c>
      <c r="G209" s="41"/>
      <c r="H209" s="41"/>
      <c r="I209" s="227"/>
      <c r="J209" s="227"/>
      <c r="K209" s="41"/>
      <c r="L209" s="41"/>
      <c r="M209" s="45"/>
      <c r="N209" s="228"/>
      <c r="O209" s="229"/>
      <c r="P209" s="85"/>
      <c r="Q209" s="85"/>
      <c r="R209" s="85"/>
      <c r="S209" s="85"/>
      <c r="T209" s="85"/>
      <c r="U209" s="85"/>
      <c r="V209" s="85"/>
      <c r="W209" s="85"/>
      <c r="X209" s="86"/>
      <c r="Y209" s="39"/>
      <c r="Z209" s="39"/>
      <c r="AA209" s="39"/>
      <c r="AB209" s="39"/>
      <c r="AC209" s="39"/>
      <c r="AD209" s="39"/>
      <c r="AE209" s="39"/>
      <c r="AT209" s="18" t="s">
        <v>161</v>
      </c>
      <c r="AU209" s="18" t="s">
        <v>83</v>
      </c>
    </row>
    <row r="210" s="2" customFormat="1">
      <c r="A210" s="39"/>
      <c r="B210" s="40"/>
      <c r="C210" s="41"/>
      <c r="D210" s="230" t="s">
        <v>163</v>
      </c>
      <c r="E210" s="41"/>
      <c r="F210" s="231" t="s">
        <v>371</v>
      </c>
      <c r="G210" s="41"/>
      <c r="H210" s="41"/>
      <c r="I210" s="227"/>
      <c r="J210" s="227"/>
      <c r="K210" s="41"/>
      <c r="L210" s="41"/>
      <c r="M210" s="45"/>
      <c r="N210" s="228"/>
      <c r="O210" s="229"/>
      <c r="P210" s="85"/>
      <c r="Q210" s="85"/>
      <c r="R210" s="85"/>
      <c r="S210" s="85"/>
      <c r="T210" s="85"/>
      <c r="U210" s="85"/>
      <c r="V210" s="85"/>
      <c r="W210" s="85"/>
      <c r="X210" s="86"/>
      <c r="Y210" s="39"/>
      <c r="Z210" s="39"/>
      <c r="AA210" s="39"/>
      <c r="AB210" s="39"/>
      <c r="AC210" s="39"/>
      <c r="AD210" s="39"/>
      <c r="AE210" s="39"/>
      <c r="AT210" s="18" t="s">
        <v>163</v>
      </c>
      <c r="AU210" s="18" t="s">
        <v>83</v>
      </c>
    </row>
    <row r="211" s="13" customFormat="1">
      <c r="A211" s="13"/>
      <c r="B211" s="232"/>
      <c r="C211" s="233"/>
      <c r="D211" s="225" t="s">
        <v>165</v>
      </c>
      <c r="E211" s="234" t="s">
        <v>20</v>
      </c>
      <c r="F211" s="235" t="s">
        <v>116</v>
      </c>
      <c r="G211" s="233"/>
      <c r="H211" s="236">
        <v>4225</v>
      </c>
      <c r="I211" s="237"/>
      <c r="J211" s="237"/>
      <c r="K211" s="233"/>
      <c r="L211" s="233"/>
      <c r="M211" s="238"/>
      <c r="N211" s="239"/>
      <c r="O211" s="240"/>
      <c r="P211" s="240"/>
      <c r="Q211" s="240"/>
      <c r="R211" s="240"/>
      <c r="S211" s="240"/>
      <c r="T211" s="240"/>
      <c r="U211" s="240"/>
      <c r="V211" s="240"/>
      <c r="W211" s="240"/>
      <c r="X211" s="241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83</v>
      </c>
      <c r="AV211" s="13" t="s">
        <v>83</v>
      </c>
      <c r="AW211" s="13" t="s">
        <v>5</v>
      </c>
      <c r="AX211" s="13" t="s">
        <v>81</v>
      </c>
      <c r="AY211" s="242" t="s">
        <v>153</v>
      </c>
    </row>
    <row r="212" s="12" customFormat="1" ht="22.8" customHeight="1">
      <c r="A212" s="12"/>
      <c r="B212" s="193"/>
      <c r="C212" s="194"/>
      <c r="D212" s="195" t="s">
        <v>72</v>
      </c>
      <c r="E212" s="208" t="s">
        <v>208</v>
      </c>
      <c r="F212" s="208" t="s">
        <v>372</v>
      </c>
      <c r="G212" s="194"/>
      <c r="H212" s="194"/>
      <c r="I212" s="197"/>
      <c r="J212" s="197"/>
      <c r="K212" s="209">
        <f>BK212</f>
        <v>0</v>
      </c>
      <c r="L212" s="194"/>
      <c r="M212" s="199"/>
      <c r="N212" s="200"/>
      <c r="O212" s="201"/>
      <c r="P212" s="201"/>
      <c r="Q212" s="202">
        <f>SUM(Q213:Q218)</f>
        <v>0</v>
      </c>
      <c r="R212" s="202">
        <f>SUM(R213:R218)</f>
        <v>0</v>
      </c>
      <c r="S212" s="201"/>
      <c r="T212" s="203">
        <f>SUM(T213:T218)</f>
        <v>0</v>
      </c>
      <c r="U212" s="201"/>
      <c r="V212" s="203">
        <f>SUM(V213:V218)</f>
        <v>0.0083999999999999995</v>
      </c>
      <c r="W212" s="201"/>
      <c r="X212" s="204">
        <f>SUM(X213:X218)</f>
        <v>0</v>
      </c>
      <c r="Y212" s="12"/>
      <c r="Z212" s="12"/>
      <c r="AA212" s="12"/>
      <c r="AB212" s="12"/>
      <c r="AC212" s="12"/>
      <c r="AD212" s="12"/>
      <c r="AE212" s="12"/>
      <c r="AR212" s="205" t="s">
        <v>81</v>
      </c>
      <c r="AT212" s="206" t="s">
        <v>72</v>
      </c>
      <c r="AU212" s="206" t="s">
        <v>81</v>
      </c>
      <c r="AY212" s="205" t="s">
        <v>153</v>
      </c>
      <c r="BK212" s="207">
        <f>SUM(BK213:BK218)</f>
        <v>0</v>
      </c>
    </row>
    <row r="213" s="2" customFormat="1" ht="24.15" customHeight="1">
      <c r="A213" s="39"/>
      <c r="B213" s="40"/>
      <c r="C213" s="210" t="s">
        <v>373</v>
      </c>
      <c r="D213" s="210" t="s">
        <v>155</v>
      </c>
      <c r="E213" s="211" t="s">
        <v>374</v>
      </c>
      <c r="F213" s="212" t="s">
        <v>375</v>
      </c>
      <c r="G213" s="213" t="s">
        <v>158</v>
      </c>
      <c r="H213" s="214">
        <v>4</v>
      </c>
      <c r="I213" s="215"/>
      <c r="J213" s="215"/>
      <c r="K213" s="216">
        <f>ROUND(P213*H213,2)</f>
        <v>0</v>
      </c>
      <c r="L213" s="217"/>
      <c r="M213" s="45"/>
      <c r="N213" s="218" t="s">
        <v>20</v>
      </c>
      <c r="O213" s="219" t="s">
        <v>42</v>
      </c>
      <c r="P213" s="220">
        <f>I213+J213</f>
        <v>0</v>
      </c>
      <c r="Q213" s="220">
        <f>ROUND(I213*H213,2)</f>
        <v>0</v>
      </c>
      <c r="R213" s="220">
        <f>ROUND(J213*H213,2)</f>
        <v>0</v>
      </c>
      <c r="S213" s="85"/>
      <c r="T213" s="221">
        <f>S213*H213</f>
        <v>0</v>
      </c>
      <c r="U213" s="221">
        <v>0</v>
      </c>
      <c r="V213" s="221">
        <f>U213*H213</f>
        <v>0</v>
      </c>
      <c r="W213" s="221">
        <v>0</v>
      </c>
      <c r="X213" s="222">
        <f>W213*H213</f>
        <v>0</v>
      </c>
      <c r="Y213" s="39"/>
      <c r="Z213" s="39"/>
      <c r="AA213" s="39"/>
      <c r="AB213" s="39"/>
      <c r="AC213" s="39"/>
      <c r="AD213" s="39"/>
      <c r="AE213" s="39"/>
      <c r="AR213" s="223" t="s">
        <v>159</v>
      </c>
      <c r="AT213" s="223" t="s">
        <v>155</v>
      </c>
      <c r="AU213" s="223" t="s">
        <v>83</v>
      </c>
      <c r="AY213" s="18" t="s">
        <v>153</v>
      </c>
      <c r="BE213" s="224">
        <f>IF(O213="základní",K213,0)</f>
        <v>0</v>
      </c>
      <c r="BF213" s="224">
        <f>IF(O213="snížená",K213,0)</f>
        <v>0</v>
      </c>
      <c r="BG213" s="224">
        <f>IF(O213="zákl. přenesená",K213,0)</f>
        <v>0</v>
      </c>
      <c r="BH213" s="224">
        <f>IF(O213="sníž. přenesená",K213,0)</f>
        <v>0</v>
      </c>
      <c r="BI213" s="224">
        <f>IF(O213="nulová",K213,0)</f>
        <v>0</v>
      </c>
      <c r="BJ213" s="18" t="s">
        <v>81</v>
      </c>
      <c r="BK213" s="224">
        <f>ROUND(P213*H213,2)</f>
        <v>0</v>
      </c>
      <c r="BL213" s="18" t="s">
        <v>159</v>
      </c>
      <c r="BM213" s="223" t="s">
        <v>376</v>
      </c>
    </row>
    <row r="214" s="2" customFormat="1">
      <c r="A214" s="39"/>
      <c r="B214" s="40"/>
      <c r="C214" s="41"/>
      <c r="D214" s="225" t="s">
        <v>161</v>
      </c>
      <c r="E214" s="41"/>
      <c r="F214" s="226" t="s">
        <v>377</v>
      </c>
      <c r="G214" s="41"/>
      <c r="H214" s="41"/>
      <c r="I214" s="227"/>
      <c r="J214" s="227"/>
      <c r="K214" s="41"/>
      <c r="L214" s="41"/>
      <c r="M214" s="45"/>
      <c r="N214" s="228"/>
      <c r="O214" s="229"/>
      <c r="P214" s="85"/>
      <c r="Q214" s="85"/>
      <c r="R214" s="85"/>
      <c r="S214" s="85"/>
      <c r="T214" s="85"/>
      <c r="U214" s="85"/>
      <c r="V214" s="85"/>
      <c r="W214" s="85"/>
      <c r="X214" s="86"/>
      <c r="Y214" s="39"/>
      <c r="Z214" s="39"/>
      <c r="AA214" s="39"/>
      <c r="AB214" s="39"/>
      <c r="AC214" s="39"/>
      <c r="AD214" s="39"/>
      <c r="AE214" s="39"/>
      <c r="AT214" s="18" t="s">
        <v>161</v>
      </c>
      <c r="AU214" s="18" t="s">
        <v>83</v>
      </c>
    </row>
    <row r="215" s="2" customFormat="1">
      <c r="A215" s="39"/>
      <c r="B215" s="40"/>
      <c r="C215" s="41"/>
      <c r="D215" s="230" t="s">
        <v>163</v>
      </c>
      <c r="E215" s="41"/>
      <c r="F215" s="231" t="s">
        <v>378</v>
      </c>
      <c r="G215" s="41"/>
      <c r="H215" s="41"/>
      <c r="I215" s="227"/>
      <c r="J215" s="227"/>
      <c r="K215" s="41"/>
      <c r="L215" s="41"/>
      <c r="M215" s="45"/>
      <c r="N215" s="228"/>
      <c r="O215" s="229"/>
      <c r="P215" s="85"/>
      <c r="Q215" s="85"/>
      <c r="R215" s="85"/>
      <c r="S215" s="85"/>
      <c r="T215" s="85"/>
      <c r="U215" s="85"/>
      <c r="V215" s="85"/>
      <c r="W215" s="85"/>
      <c r="X215" s="86"/>
      <c r="Y215" s="39"/>
      <c r="Z215" s="39"/>
      <c r="AA215" s="39"/>
      <c r="AB215" s="39"/>
      <c r="AC215" s="39"/>
      <c r="AD215" s="39"/>
      <c r="AE215" s="39"/>
      <c r="AT215" s="18" t="s">
        <v>163</v>
      </c>
      <c r="AU215" s="18" t="s">
        <v>83</v>
      </c>
    </row>
    <row r="216" s="13" customFormat="1">
      <c r="A216" s="13"/>
      <c r="B216" s="232"/>
      <c r="C216" s="233"/>
      <c r="D216" s="225" t="s">
        <v>165</v>
      </c>
      <c r="E216" s="234" t="s">
        <v>20</v>
      </c>
      <c r="F216" s="235" t="s">
        <v>379</v>
      </c>
      <c r="G216" s="233"/>
      <c r="H216" s="236">
        <v>4</v>
      </c>
      <c r="I216" s="237"/>
      <c r="J216" s="237"/>
      <c r="K216" s="233"/>
      <c r="L216" s="233"/>
      <c r="M216" s="238"/>
      <c r="N216" s="239"/>
      <c r="O216" s="240"/>
      <c r="P216" s="240"/>
      <c r="Q216" s="240"/>
      <c r="R216" s="240"/>
      <c r="S216" s="240"/>
      <c r="T216" s="240"/>
      <c r="U216" s="240"/>
      <c r="V216" s="240"/>
      <c r="W216" s="240"/>
      <c r="X216" s="241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83</v>
      </c>
      <c r="AV216" s="13" t="s">
        <v>83</v>
      </c>
      <c r="AW216" s="13" t="s">
        <v>5</v>
      </c>
      <c r="AX216" s="13" t="s">
        <v>81</v>
      </c>
      <c r="AY216" s="242" t="s">
        <v>153</v>
      </c>
    </row>
    <row r="217" s="2" customFormat="1" ht="16.5" customHeight="1">
      <c r="A217" s="39"/>
      <c r="B217" s="40"/>
      <c r="C217" s="254" t="s">
        <v>380</v>
      </c>
      <c r="D217" s="254" t="s">
        <v>303</v>
      </c>
      <c r="E217" s="255" t="s">
        <v>381</v>
      </c>
      <c r="F217" s="256" t="s">
        <v>382</v>
      </c>
      <c r="G217" s="257" t="s">
        <v>158</v>
      </c>
      <c r="H217" s="258">
        <v>4</v>
      </c>
      <c r="I217" s="259"/>
      <c r="J217" s="260"/>
      <c r="K217" s="261">
        <f>ROUND(P217*H217,2)</f>
        <v>0</v>
      </c>
      <c r="L217" s="260"/>
      <c r="M217" s="262"/>
      <c r="N217" s="263" t="s">
        <v>20</v>
      </c>
      <c r="O217" s="219" t="s">
        <v>42</v>
      </c>
      <c r="P217" s="220">
        <f>I217+J217</f>
        <v>0</v>
      </c>
      <c r="Q217" s="220">
        <f>ROUND(I217*H217,2)</f>
        <v>0</v>
      </c>
      <c r="R217" s="220">
        <f>ROUND(J217*H217,2)</f>
        <v>0</v>
      </c>
      <c r="S217" s="85"/>
      <c r="T217" s="221">
        <f>S217*H217</f>
        <v>0</v>
      </c>
      <c r="U217" s="221">
        <v>0.0020999999999999999</v>
      </c>
      <c r="V217" s="221">
        <f>U217*H217</f>
        <v>0.0083999999999999995</v>
      </c>
      <c r="W217" s="221">
        <v>0</v>
      </c>
      <c r="X217" s="222">
        <f>W217*H217</f>
        <v>0</v>
      </c>
      <c r="Y217" s="39"/>
      <c r="Z217" s="39"/>
      <c r="AA217" s="39"/>
      <c r="AB217" s="39"/>
      <c r="AC217" s="39"/>
      <c r="AD217" s="39"/>
      <c r="AE217" s="39"/>
      <c r="AR217" s="223" t="s">
        <v>204</v>
      </c>
      <c r="AT217" s="223" t="s">
        <v>303</v>
      </c>
      <c r="AU217" s="223" t="s">
        <v>83</v>
      </c>
      <c r="AY217" s="18" t="s">
        <v>153</v>
      </c>
      <c r="BE217" s="224">
        <f>IF(O217="základní",K217,0)</f>
        <v>0</v>
      </c>
      <c r="BF217" s="224">
        <f>IF(O217="snížená",K217,0)</f>
        <v>0</v>
      </c>
      <c r="BG217" s="224">
        <f>IF(O217="zákl. přenesená",K217,0)</f>
        <v>0</v>
      </c>
      <c r="BH217" s="224">
        <f>IF(O217="sníž. přenesená",K217,0)</f>
        <v>0</v>
      </c>
      <c r="BI217" s="224">
        <f>IF(O217="nulová",K217,0)</f>
        <v>0</v>
      </c>
      <c r="BJ217" s="18" t="s">
        <v>81</v>
      </c>
      <c r="BK217" s="224">
        <f>ROUND(P217*H217,2)</f>
        <v>0</v>
      </c>
      <c r="BL217" s="18" t="s">
        <v>159</v>
      </c>
      <c r="BM217" s="223" t="s">
        <v>383</v>
      </c>
    </row>
    <row r="218" s="2" customFormat="1">
      <c r="A218" s="39"/>
      <c r="B218" s="40"/>
      <c r="C218" s="41"/>
      <c r="D218" s="225" t="s">
        <v>161</v>
      </c>
      <c r="E218" s="41"/>
      <c r="F218" s="226" t="s">
        <v>382</v>
      </c>
      <c r="G218" s="41"/>
      <c r="H218" s="41"/>
      <c r="I218" s="227"/>
      <c r="J218" s="227"/>
      <c r="K218" s="41"/>
      <c r="L218" s="41"/>
      <c r="M218" s="45"/>
      <c r="N218" s="228"/>
      <c r="O218" s="229"/>
      <c r="P218" s="85"/>
      <c r="Q218" s="85"/>
      <c r="R218" s="85"/>
      <c r="S218" s="85"/>
      <c r="T218" s="85"/>
      <c r="U218" s="85"/>
      <c r="V218" s="85"/>
      <c r="W218" s="85"/>
      <c r="X218" s="86"/>
      <c r="Y218" s="39"/>
      <c r="Z218" s="39"/>
      <c r="AA218" s="39"/>
      <c r="AB218" s="39"/>
      <c r="AC218" s="39"/>
      <c r="AD218" s="39"/>
      <c r="AE218" s="39"/>
      <c r="AT218" s="18" t="s">
        <v>161</v>
      </c>
      <c r="AU218" s="18" t="s">
        <v>83</v>
      </c>
    </row>
    <row r="219" s="12" customFormat="1" ht="22.8" customHeight="1">
      <c r="A219" s="12"/>
      <c r="B219" s="193"/>
      <c r="C219" s="194"/>
      <c r="D219" s="195" t="s">
        <v>72</v>
      </c>
      <c r="E219" s="208" t="s">
        <v>384</v>
      </c>
      <c r="F219" s="208" t="s">
        <v>385</v>
      </c>
      <c r="G219" s="194"/>
      <c r="H219" s="194"/>
      <c r="I219" s="197"/>
      <c r="J219" s="197"/>
      <c r="K219" s="209">
        <f>BK219</f>
        <v>0</v>
      </c>
      <c r="L219" s="194"/>
      <c r="M219" s="199"/>
      <c r="N219" s="200"/>
      <c r="O219" s="201"/>
      <c r="P219" s="201"/>
      <c r="Q219" s="202">
        <f>SUM(Q220:Q230)</f>
        <v>0</v>
      </c>
      <c r="R219" s="202">
        <f>SUM(R220:R230)</f>
        <v>0</v>
      </c>
      <c r="S219" s="201"/>
      <c r="T219" s="203">
        <f>SUM(T220:T230)</f>
        <v>0</v>
      </c>
      <c r="U219" s="201"/>
      <c r="V219" s="203">
        <f>SUM(V220:V230)</f>
        <v>0</v>
      </c>
      <c r="W219" s="201"/>
      <c r="X219" s="204">
        <f>SUM(X220:X230)</f>
        <v>0</v>
      </c>
      <c r="Y219" s="12"/>
      <c r="Z219" s="12"/>
      <c r="AA219" s="12"/>
      <c r="AB219" s="12"/>
      <c r="AC219" s="12"/>
      <c r="AD219" s="12"/>
      <c r="AE219" s="12"/>
      <c r="AR219" s="205" t="s">
        <v>81</v>
      </c>
      <c r="AT219" s="206" t="s">
        <v>72</v>
      </c>
      <c r="AU219" s="206" t="s">
        <v>81</v>
      </c>
      <c r="AY219" s="205" t="s">
        <v>153</v>
      </c>
      <c r="BK219" s="207">
        <f>SUM(BK220:BK230)</f>
        <v>0</v>
      </c>
    </row>
    <row r="220" s="2" customFormat="1" ht="21.75" customHeight="1">
      <c r="A220" s="39"/>
      <c r="B220" s="40"/>
      <c r="C220" s="210" t="s">
        <v>386</v>
      </c>
      <c r="D220" s="210" t="s">
        <v>155</v>
      </c>
      <c r="E220" s="211" t="s">
        <v>387</v>
      </c>
      <c r="F220" s="212" t="s">
        <v>388</v>
      </c>
      <c r="G220" s="213" t="s">
        <v>273</v>
      </c>
      <c r="H220" s="214">
        <v>1021.67</v>
      </c>
      <c r="I220" s="215"/>
      <c r="J220" s="215"/>
      <c r="K220" s="216">
        <f>ROUND(P220*H220,2)</f>
        <v>0</v>
      </c>
      <c r="L220" s="217"/>
      <c r="M220" s="45"/>
      <c r="N220" s="218" t="s">
        <v>20</v>
      </c>
      <c r="O220" s="219" t="s">
        <v>42</v>
      </c>
      <c r="P220" s="220">
        <f>I220+J220</f>
        <v>0</v>
      </c>
      <c r="Q220" s="220">
        <f>ROUND(I220*H220,2)</f>
        <v>0</v>
      </c>
      <c r="R220" s="220">
        <f>ROUND(J220*H220,2)</f>
        <v>0</v>
      </c>
      <c r="S220" s="85"/>
      <c r="T220" s="221">
        <f>S220*H220</f>
        <v>0</v>
      </c>
      <c r="U220" s="221">
        <v>0</v>
      </c>
      <c r="V220" s="221">
        <f>U220*H220</f>
        <v>0</v>
      </c>
      <c r="W220" s="221">
        <v>0</v>
      </c>
      <c r="X220" s="222">
        <f>W220*H220</f>
        <v>0</v>
      </c>
      <c r="Y220" s="39"/>
      <c r="Z220" s="39"/>
      <c r="AA220" s="39"/>
      <c r="AB220" s="39"/>
      <c r="AC220" s="39"/>
      <c r="AD220" s="39"/>
      <c r="AE220" s="39"/>
      <c r="AR220" s="223" t="s">
        <v>159</v>
      </c>
      <c r="AT220" s="223" t="s">
        <v>155</v>
      </c>
      <c r="AU220" s="223" t="s">
        <v>83</v>
      </c>
      <c r="AY220" s="18" t="s">
        <v>153</v>
      </c>
      <c r="BE220" s="224">
        <f>IF(O220="základní",K220,0)</f>
        <v>0</v>
      </c>
      <c r="BF220" s="224">
        <f>IF(O220="snížená",K220,0)</f>
        <v>0</v>
      </c>
      <c r="BG220" s="224">
        <f>IF(O220="zákl. přenesená",K220,0)</f>
        <v>0</v>
      </c>
      <c r="BH220" s="224">
        <f>IF(O220="sníž. přenesená",K220,0)</f>
        <v>0</v>
      </c>
      <c r="BI220" s="224">
        <f>IF(O220="nulová",K220,0)</f>
        <v>0</v>
      </c>
      <c r="BJ220" s="18" t="s">
        <v>81</v>
      </c>
      <c r="BK220" s="224">
        <f>ROUND(P220*H220,2)</f>
        <v>0</v>
      </c>
      <c r="BL220" s="18" t="s">
        <v>159</v>
      </c>
      <c r="BM220" s="223" t="s">
        <v>389</v>
      </c>
    </row>
    <row r="221" s="2" customFormat="1">
      <c r="A221" s="39"/>
      <c r="B221" s="40"/>
      <c r="C221" s="41"/>
      <c r="D221" s="225" t="s">
        <v>161</v>
      </c>
      <c r="E221" s="41"/>
      <c r="F221" s="226" t="s">
        <v>390</v>
      </c>
      <c r="G221" s="41"/>
      <c r="H221" s="41"/>
      <c r="I221" s="227"/>
      <c r="J221" s="227"/>
      <c r="K221" s="41"/>
      <c r="L221" s="41"/>
      <c r="M221" s="45"/>
      <c r="N221" s="228"/>
      <c r="O221" s="229"/>
      <c r="P221" s="85"/>
      <c r="Q221" s="85"/>
      <c r="R221" s="85"/>
      <c r="S221" s="85"/>
      <c r="T221" s="85"/>
      <c r="U221" s="85"/>
      <c r="V221" s="85"/>
      <c r="W221" s="85"/>
      <c r="X221" s="86"/>
      <c r="Y221" s="39"/>
      <c r="Z221" s="39"/>
      <c r="AA221" s="39"/>
      <c r="AB221" s="39"/>
      <c r="AC221" s="39"/>
      <c r="AD221" s="39"/>
      <c r="AE221" s="39"/>
      <c r="AT221" s="18" t="s">
        <v>161</v>
      </c>
      <c r="AU221" s="18" t="s">
        <v>83</v>
      </c>
    </row>
    <row r="222" s="2" customFormat="1">
      <c r="A222" s="39"/>
      <c r="B222" s="40"/>
      <c r="C222" s="41"/>
      <c r="D222" s="230" t="s">
        <v>163</v>
      </c>
      <c r="E222" s="41"/>
      <c r="F222" s="231" t="s">
        <v>391</v>
      </c>
      <c r="G222" s="41"/>
      <c r="H222" s="41"/>
      <c r="I222" s="227"/>
      <c r="J222" s="227"/>
      <c r="K222" s="41"/>
      <c r="L222" s="41"/>
      <c r="M222" s="45"/>
      <c r="N222" s="228"/>
      <c r="O222" s="229"/>
      <c r="P222" s="85"/>
      <c r="Q222" s="85"/>
      <c r="R222" s="85"/>
      <c r="S222" s="85"/>
      <c r="T222" s="85"/>
      <c r="U222" s="85"/>
      <c r="V222" s="85"/>
      <c r="W222" s="85"/>
      <c r="X222" s="86"/>
      <c r="Y222" s="39"/>
      <c r="Z222" s="39"/>
      <c r="AA222" s="39"/>
      <c r="AB222" s="39"/>
      <c r="AC222" s="39"/>
      <c r="AD222" s="39"/>
      <c r="AE222" s="39"/>
      <c r="AT222" s="18" t="s">
        <v>163</v>
      </c>
      <c r="AU222" s="18" t="s">
        <v>83</v>
      </c>
    </row>
    <row r="223" s="2" customFormat="1" ht="24.15" customHeight="1">
      <c r="A223" s="39"/>
      <c r="B223" s="40"/>
      <c r="C223" s="210" t="s">
        <v>392</v>
      </c>
      <c r="D223" s="210" t="s">
        <v>155</v>
      </c>
      <c r="E223" s="211" t="s">
        <v>393</v>
      </c>
      <c r="F223" s="212" t="s">
        <v>394</v>
      </c>
      <c r="G223" s="213" t="s">
        <v>273</v>
      </c>
      <c r="H223" s="214">
        <v>29628.43</v>
      </c>
      <c r="I223" s="215"/>
      <c r="J223" s="215"/>
      <c r="K223" s="216">
        <f>ROUND(P223*H223,2)</f>
        <v>0</v>
      </c>
      <c r="L223" s="217"/>
      <c r="M223" s="45"/>
      <c r="N223" s="218" t="s">
        <v>20</v>
      </c>
      <c r="O223" s="219" t="s">
        <v>42</v>
      </c>
      <c r="P223" s="220">
        <f>I223+J223</f>
        <v>0</v>
      </c>
      <c r="Q223" s="220">
        <f>ROUND(I223*H223,2)</f>
        <v>0</v>
      </c>
      <c r="R223" s="220">
        <f>ROUND(J223*H223,2)</f>
        <v>0</v>
      </c>
      <c r="S223" s="85"/>
      <c r="T223" s="221">
        <f>S223*H223</f>
        <v>0</v>
      </c>
      <c r="U223" s="221">
        <v>0</v>
      </c>
      <c r="V223" s="221">
        <f>U223*H223</f>
        <v>0</v>
      </c>
      <c r="W223" s="221">
        <v>0</v>
      </c>
      <c r="X223" s="222">
        <f>W223*H223</f>
        <v>0</v>
      </c>
      <c r="Y223" s="39"/>
      <c r="Z223" s="39"/>
      <c r="AA223" s="39"/>
      <c r="AB223" s="39"/>
      <c r="AC223" s="39"/>
      <c r="AD223" s="39"/>
      <c r="AE223" s="39"/>
      <c r="AR223" s="223" t="s">
        <v>159</v>
      </c>
      <c r="AT223" s="223" t="s">
        <v>155</v>
      </c>
      <c r="AU223" s="223" t="s">
        <v>83</v>
      </c>
      <c r="AY223" s="18" t="s">
        <v>153</v>
      </c>
      <c r="BE223" s="224">
        <f>IF(O223="základní",K223,0)</f>
        <v>0</v>
      </c>
      <c r="BF223" s="224">
        <f>IF(O223="snížená",K223,0)</f>
        <v>0</v>
      </c>
      <c r="BG223" s="224">
        <f>IF(O223="zákl. přenesená",K223,0)</f>
        <v>0</v>
      </c>
      <c r="BH223" s="224">
        <f>IF(O223="sníž. přenesená",K223,0)</f>
        <v>0</v>
      </c>
      <c r="BI223" s="224">
        <f>IF(O223="nulová",K223,0)</f>
        <v>0</v>
      </c>
      <c r="BJ223" s="18" t="s">
        <v>81</v>
      </c>
      <c r="BK223" s="224">
        <f>ROUND(P223*H223,2)</f>
        <v>0</v>
      </c>
      <c r="BL223" s="18" t="s">
        <v>159</v>
      </c>
      <c r="BM223" s="223" t="s">
        <v>395</v>
      </c>
    </row>
    <row r="224" s="2" customFormat="1">
      <c r="A224" s="39"/>
      <c r="B224" s="40"/>
      <c r="C224" s="41"/>
      <c r="D224" s="225" t="s">
        <v>161</v>
      </c>
      <c r="E224" s="41"/>
      <c r="F224" s="226" t="s">
        <v>396</v>
      </c>
      <c r="G224" s="41"/>
      <c r="H224" s="41"/>
      <c r="I224" s="227"/>
      <c r="J224" s="227"/>
      <c r="K224" s="41"/>
      <c r="L224" s="41"/>
      <c r="M224" s="45"/>
      <c r="N224" s="228"/>
      <c r="O224" s="229"/>
      <c r="P224" s="85"/>
      <c r="Q224" s="85"/>
      <c r="R224" s="85"/>
      <c r="S224" s="85"/>
      <c r="T224" s="85"/>
      <c r="U224" s="85"/>
      <c r="V224" s="85"/>
      <c r="W224" s="85"/>
      <c r="X224" s="86"/>
      <c r="Y224" s="39"/>
      <c r="Z224" s="39"/>
      <c r="AA224" s="39"/>
      <c r="AB224" s="39"/>
      <c r="AC224" s="39"/>
      <c r="AD224" s="39"/>
      <c r="AE224" s="39"/>
      <c r="AT224" s="18" t="s">
        <v>161</v>
      </c>
      <c r="AU224" s="18" t="s">
        <v>83</v>
      </c>
    </row>
    <row r="225" s="2" customFormat="1">
      <c r="A225" s="39"/>
      <c r="B225" s="40"/>
      <c r="C225" s="41"/>
      <c r="D225" s="230" t="s">
        <v>163</v>
      </c>
      <c r="E225" s="41"/>
      <c r="F225" s="231" t="s">
        <v>397</v>
      </c>
      <c r="G225" s="41"/>
      <c r="H225" s="41"/>
      <c r="I225" s="227"/>
      <c r="J225" s="227"/>
      <c r="K225" s="41"/>
      <c r="L225" s="41"/>
      <c r="M225" s="45"/>
      <c r="N225" s="228"/>
      <c r="O225" s="229"/>
      <c r="P225" s="85"/>
      <c r="Q225" s="85"/>
      <c r="R225" s="85"/>
      <c r="S225" s="85"/>
      <c r="T225" s="85"/>
      <c r="U225" s="85"/>
      <c r="V225" s="85"/>
      <c r="W225" s="85"/>
      <c r="X225" s="86"/>
      <c r="Y225" s="39"/>
      <c r="Z225" s="39"/>
      <c r="AA225" s="39"/>
      <c r="AB225" s="39"/>
      <c r="AC225" s="39"/>
      <c r="AD225" s="39"/>
      <c r="AE225" s="39"/>
      <c r="AT225" s="18" t="s">
        <v>163</v>
      </c>
      <c r="AU225" s="18" t="s">
        <v>83</v>
      </c>
    </row>
    <row r="226" s="13" customFormat="1">
      <c r="A226" s="13"/>
      <c r="B226" s="232"/>
      <c r="C226" s="233"/>
      <c r="D226" s="225" t="s">
        <v>165</v>
      </c>
      <c r="E226" s="233"/>
      <c r="F226" s="235" t="s">
        <v>398</v>
      </c>
      <c r="G226" s="233"/>
      <c r="H226" s="236">
        <v>29628.43</v>
      </c>
      <c r="I226" s="237"/>
      <c r="J226" s="237"/>
      <c r="K226" s="233"/>
      <c r="L226" s="233"/>
      <c r="M226" s="238"/>
      <c r="N226" s="239"/>
      <c r="O226" s="240"/>
      <c r="P226" s="240"/>
      <c r="Q226" s="240"/>
      <c r="R226" s="240"/>
      <c r="S226" s="240"/>
      <c r="T226" s="240"/>
      <c r="U226" s="240"/>
      <c r="V226" s="240"/>
      <c r="W226" s="240"/>
      <c r="X226" s="241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83</v>
      </c>
      <c r="AV226" s="13" t="s">
        <v>83</v>
      </c>
      <c r="AW226" s="13" t="s">
        <v>4</v>
      </c>
      <c r="AX226" s="13" t="s">
        <v>81</v>
      </c>
      <c r="AY226" s="242" t="s">
        <v>153</v>
      </c>
    </row>
    <row r="227" s="2" customFormat="1" ht="24.15" customHeight="1">
      <c r="A227" s="39"/>
      <c r="B227" s="40"/>
      <c r="C227" s="210" t="s">
        <v>399</v>
      </c>
      <c r="D227" s="210" t="s">
        <v>155</v>
      </c>
      <c r="E227" s="211" t="s">
        <v>400</v>
      </c>
      <c r="F227" s="212" t="s">
        <v>272</v>
      </c>
      <c r="G227" s="213" t="s">
        <v>273</v>
      </c>
      <c r="H227" s="214">
        <v>1021.67</v>
      </c>
      <c r="I227" s="215"/>
      <c r="J227" s="215"/>
      <c r="K227" s="216">
        <f>ROUND(P227*H227,2)</f>
        <v>0</v>
      </c>
      <c r="L227" s="217"/>
      <c r="M227" s="45"/>
      <c r="N227" s="218" t="s">
        <v>20</v>
      </c>
      <c r="O227" s="219" t="s">
        <v>42</v>
      </c>
      <c r="P227" s="220">
        <f>I227+J227</f>
        <v>0</v>
      </c>
      <c r="Q227" s="220">
        <f>ROUND(I227*H227,2)</f>
        <v>0</v>
      </c>
      <c r="R227" s="220">
        <f>ROUND(J227*H227,2)</f>
        <v>0</v>
      </c>
      <c r="S227" s="85"/>
      <c r="T227" s="221">
        <f>S227*H227</f>
        <v>0</v>
      </c>
      <c r="U227" s="221">
        <v>0</v>
      </c>
      <c r="V227" s="221">
        <f>U227*H227</f>
        <v>0</v>
      </c>
      <c r="W227" s="221">
        <v>0</v>
      </c>
      <c r="X227" s="222">
        <f>W227*H227</f>
        <v>0</v>
      </c>
      <c r="Y227" s="39"/>
      <c r="Z227" s="39"/>
      <c r="AA227" s="39"/>
      <c r="AB227" s="39"/>
      <c r="AC227" s="39"/>
      <c r="AD227" s="39"/>
      <c r="AE227" s="39"/>
      <c r="AR227" s="223" t="s">
        <v>159</v>
      </c>
      <c r="AT227" s="223" t="s">
        <v>155</v>
      </c>
      <c r="AU227" s="223" t="s">
        <v>83</v>
      </c>
      <c r="AY227" s="18" t="s">
        <v>153</v>
      </c>
      <c r="BE227" s="224">
        <f>IF(O227="základní",K227,0)</f>
        <v>0</v>
      </c>
      <c r="BF227" s="224">
        <f>IF(O227="snížená",K227,0)</f>
        <v>0</v>
      </c>
      <c r="BG227" s="224">
        <f>IF(O227="zákl. přenesená",K227,0)</f>
        <v>0</v>
      </c>
      <c r="BH227" s="224">
        <f>IF(O227="sníž. přenesená",K227,0)</f>
        <v>0</v>
      </c>
      <c r="BI227" s="224">
        <f>IF(O227="nulová",K227,0)</f>
        <v>0</v>
      </c>
      <c r="BJ227" s="18" t="s">
        <v>81</v>
      </c>
      <c r="BK227" s="224">
        <f>ROUND(P227*H227,2)</f>
        <v>0</v>
      </c>
      <c r="BL227" s="18" t="s">
        <v>159</v>
      </c>
      <c r="BM227" s="223" t="s">
        <v>401</v>
      </c>
    </row>
    <row r="228" s="2" customFormat="1">
      <c r="A228" s="39"/>
      <c r="B228" s="40"/>
      <c r="C228" s="41"/>
      <c r="D228" s="225" t="s">
        <v>161</v>
      </c>
      <c r="E228" s="41"/>
      <c r="F228" s="226" t="s">
        <v>275</v>
      </c>
      <c r="G228" s="41"/>
      <c r="H228" s="41"/>
      <c r="I228" s="227"/>
      <c r="J228" s="227"/>
      <c r="K228" s="41"/>
      <c r="L228" s="41"/>
      <c r="M228" s="45"/>
      <c r="N228" s="228"/>
      <c r="O228" s="229"/>
      <c r="P228" s="85"/>
      <c r="Q228" s="85"/>
      <c r="R228" s="85"/>
      <c r="S228" s="85"/>
      <c r="T228" s="85"/>
      <c r="U228" s="85"/>
      <c r="V228" s="85"/>
      <c r="W228" s="85"/>
      <c r="X228" s="86"/>
      <c r="Y228" s="39"/>
      <c r="Z228" s="39"/>
      <c r="AA228" s="39"/>
      <c r="AB228" s="39"/>
      <c r="AC228" s="39"/>
      <c r="AD228" s="39"/>
      <c r="AE228" s="39"/>
      <c r="AT228" s="18" t="s">
        <v>161</v>
      </c>
      <c r="AU228" s="18" t="s">
        <v>83</v>
      </c>
    </row>
    <row r="229" s="2" customFormat="1">
      <c r="A229" s="39"/>
      <c r="B229" s="40"/>
      <c r="C229" s="41"/>
      <c r="D229" s="230" t="s">
        <v>163</v>
      </c>
      <c r="E229" s="41"/>
      <c r="F229" s="231" t="s">
        <v>402</v>
      </c>
      <c r="G229" s="41"/>
      <c r="H229" s="41"/>
      <c r="I229" s="227"/>
      <c r="J229" s="227"/>
      <c r="K229" s="41"/>
      <c r="L229" s="41"/>
      <c r="M229" s="45"/>
      <c r="N229" s="228"/>
      <c r="O229" s="229"/>
      <c r="P229" s="85"/>
      <c r="Q229" s="85"/>
      <c r="R229" s="85"/>
      <c r="S229" s="85"/>
      <c r="T229" s="85"/>
      <c r="U229" s="85"/>
      <c r="V229" s="85"/>
      <c r="W229" s="85"/>
      <c r="X229" s="86"/>
      <c r="Y229" s="39"/>
      <c r="Z229" s="39"/>
      <c r="AA229" s="39"/>
      <c r="AB229" s="39"/>
      <c r="AC229" s="39"/>
      <c r="AD229" s="39"/>
      <c r="AE229" s="39"/>
      <c r="AT229" s="18" t="s">
        <v>163</v>
      </c>
      <c r="AU229" s="18" t="s">
        <v>83</v>
      </c>
    </row>
    <row r="230" s="13" customFormat="1">
      <c r="A230" s="13"/>
      <c r="B230" s="232"/>
      <c r="C230" s="233"/>
      <c r="D230" s="225" t="s">
        <v>165</v>
      </c>
      <c r="E230" s="234" t="s">
        <v>20</v>
      </c>
      <c r="F230" s="235" t="s">
        <v>403</v>
      </c>
      <c r="G230" s="233"/>
      <c r="H230" s="236">
        <v>1021.67</v>
      </c>
      <c r="I230" s="237"/>
      <c r="J230" s="237"/>
      <c r="K230" s="233"/>
      <c r="L230" s="233"/>
      <c r="M230" s="238"/>
      <c r="N230" s="239"/>
      <c r="O230" s="240"/>
      <c r="P230" s="240"/>
      <c r="Q230" s="240"/>
      <c r="R230" s="240"/>
      <c r="S230" s="240"/>
      <c r="T230" s="240"/>
      <c r="U230" s="240"/>
      <c r="V230" s="240"/>
      <c r="W230" s="240"/>
      <c r="X230" s="241"/>
      <c r="Y230" s="13"/>
      <c r="Z230" s="13"/>
      <c r="AA230" s="13"/>
      <c r="AB230" s="13"/>
      <c r="AC230" s="13"/>
      <c r="AD230" s="13"/>
      <c r="AE230" s="13"/>
      <c r="AT230" s="242" t="s">
        <v>165</v>
      </c>
      <c r="AU230" s="242" t="s">
        <v>83</v>
      </c>
      <c r="AV230" s="13" t="s">
        <v>83</v>
      </c>
      <c r="AW230" s="13" t="s">
        <v>5</v>
      </c>
      <c r="AX230" s="13" t="s">
        <v>81</v>
      </c>
      <c r="AY230" s="242" t="s">
        <v>153</v>
      </c>
    </row>
    <row r="231" s="12" customFormat="1" ht="22.8" customHeight="1">
      <c r="A231" s="12"/>
      <c r="B231" s="193"/>
      <c r="C231" s="194"/>
      <c r="D231" s="195" t="s">
        <v>72</v>
      </c>
      <c r="E231" s="208" t="s">
        <v>404</v>
      </c>
      <c r="F231" s="208" t="s">
        <v>405</v>
      </c>
      <c r="G231" s="194"/>
      <c r="H231" s="194"/>
      <c r="I231" s="197"/>
      <c r="J231" s="197"/>
      <c r="K231" s="209">
        <f>BK231</f>
        <v>0</v>
      </c>
      <c r="L231" s="194"/>
      <c r="M231" s="199"/>
      <c r="N231" s="200"/>
      <c r="O231" s="201"/>
      <c r="P231" s="201"/>
      <c r="Q231" s="202">
        <f>SUM(Q232:Q237)</f>
        <v>0</v>
      </c>
      <c r="R231" s="202">
        <f>SUM(R232:R237)</f>
        <v>0</v>
      </c>
      <c r="S231" s="201"/>
      <c r="T231" s="203">
        <f>SUM(T232:T237)</f>
        <v>0</v>
      </c>
      <c r="U231" s="201"/>
      <c r="V231" s="203">
        <f>SUM(V232:V237)</f>
        <v>0</v>
      </c>
      <c r="W231" s="201"/>
      <c r="X231" s="204">
        <f>SUM(X232:X237)</f>
        <v>0</v>
      </c>
      <c r="Y231" s="12"/>
      <c r="Z231" s="12"/>
      <c r="AA231" s="12"/>
      <c r="AB231" s="12"/>
      <c r="AC231" s="12"/>
      <c r="AD231" s="12"/>
      <c r="AE231" s="12"/>
      <c r="AR231" s="205" t="s">
        <v>81</v>
      </c>
      <c r="AT231" s="206" t="s">
        <v>72</v>
      </c>
      <c r="AU231" s="206" t="s">
        <v>81</v>
      </c>
      <c r="AY231" s="205" t="s">
        <v>153</v>
      </c>
      <c r="BK231" s="207">
        <f>SUM(BK232:BK237)</f>
        <v>0</v>
      </c>
    </row>
    <row r="232" s="2" customFormat="1" ht="33" customHeight="1">
      <c r="A232" s="39"/>
      <c r="B232" s="40"/>
      <c r="C232" s="210" t="s">
        <v>406</v>
      </c>
      <c r="D232" s="210" t="s">
        <v>155</v>
      </c>
      <c r="E232" s="211" t="s">
        <v>407</v>
      </c>
      <c r="F232" s="212" t="s">
        <v>408</v>
      </c>
      <c r="G232" s="213" t="s">
        <v>273</v>
      </c>
      <c r="H232" s="214">
        <v>336.27199999999999</v>
      </c>
      <c r="I232" s="215"/>
      <c r="J232" s="215"/>
      <c r="K232" s="216">
        <f>ROUND(P232*H232,2)</f>
        <v>0</v>
      </c>
      <c r="L232" s="217"/>
      <c r="M232" s="45"/>
      <c r="N232" s="218" t="s">
        <v>20</v>
      </c>
      <c r="O232" s="219" t="s">
        <v>42</v>
      </c>
      <c r="P232" s="220">
        <f>I232+J232</f>
        <v>0</v>
      </c>
      <c r="Q232" s="220">
        <f>ROUND(I232*H232,2)</f>
        <v>0</v>
      </c>
      <c r="R232" s="220">
        <f>ROUND(J232*H232,2)</f>
        <v>0</v>
      </c>
      <c r="S232" s="85"/>
      <c r="T232" s="221">
        <f>S232*H232</f>
        <v>0</v>
      </c>
      <c r="U232" s="221">
        <v>0</v>
      </c>
      <c r="V232" s="221">
        <f>U232*H232</f>
        <v>0</v>
      </c>
      <c r="W232" s="221">
        <v>0</v>
      </c>
      <c r="X232" s="222">
        <f>W232*H232</f>
        <v>0</v>
      </c>
      <c r="Y232" s="39"/>
      <c r="Z232" s="39"/>
      <c r="AA232" s="39"/>
      <c r="AB232" s="39"/>
      <c r="AC232" s="39"/>
      <c r="AD232" s="39"/>
      <c r="AE232" s="39"/>
      <c r="AR232" s="223" t="s">
        <v>159</v>
      </c>
      <c r="AT232" s="223" t="s">
        <v>155</v>
      </c>
      <c r="AU232" s="223" t="s">
        <v>83</v>
      </c>
      <c r="AY232" s="18" t="s">
        <v>153</v>
      </c>
      <c r="BE232" s="224">
        <f>IF(O232="základní",K232,0)</f>
        <v>0</v>
      </c>
      <c r="BF232" s="224">
        <f>IF(O232="snížená",K232,0)</f>
        <v>0</v>
      </c>
      <c r="BG232" s="224">
        <f>IF(O232="zákl. přenesená",K232,0)</f>
        <v>0</v>
      </c>
      <c r="BH232" s="224">
        <f>IF(O232="sníž. přenesená",K232,0)</f>
        <v>0</v>
      </c>
      <c r="BI232" s="224">
        <f>IF(O232="nulová",K232,0)</f>
        <v>0</v>
      </c>
      <c r="BJ232" s="18" t="s">
        <v>81</v>
      </c>
      <c r="BK232" s="224">
        <f>ROUND(P232*H232,2)</f>
        <v>0</v>
      </c>
      <c r="BL232" s="18" t="s">
        <v>159</v>
      </c>
      <c r="BM232" s="223" t="s">
        <v>409</v>
      </c>
    </row>
    <row r="233" s="2" customFormat="1">
      <c r="A233" s="39"/>
      <c r="B233" s="40"/>
      <c r="C233" s="41"/>
      <c r="D233" s="225" t="s">
        <v>161</v>
      </c>
      <c r="E233" s="41"/>
      <c r="F233" s="226" t="s">
        <v>410</v>
      </c>
      <c r="G233" s="41"/>
      <c r="H233" s="41"/>
      <c r="I233" s="227"/>
      <c r="J233" s="227"/>
      <c r="K233" s="41"/>
      <c r="L233" s="41"/>
      <c r="M233" s="45"/>
      <c r="N233" s="228"/>
      <c r="O233" s="229"/>
      <c r="P233" s="85"/>
      <c r="Q233" s="85"/>
      <c r="R233" s="85"/>
      <c r="S233" s="85"/>
      <c r="T233" s="85"/>
      <c r="U233" s="85"/>
      <c r="V233" s="85"/>
      <c r="W233" s="85"/>
      <c r="X233" s="86"/>
      <c r="Y233" s="39"/>
      <c r="Z233" s="39"/>
      <c r="AA233" s="39"/>
      <c r="AB233" s="39"/>
      <c r="AC233" s="39"/>
      <c r="AD233" s="39"/>
      <c r="AE233" s="39"/>
      <c r="AT233" s="18" t="s">
        <v>161</v>
      </c>
      <c r="AU233" s="18" t="s">
        <v>83</v>
      </c>
    </row>
    <row r="234" s="2" customFormat="1">
      <c r="A234" s="39"/>
      <c r="B234" s="40"/>
      <c r="C234" s="41"/>
      <c r="D234" s="230" t="s">
        <v>163</v>
      </c>
      <c r="E234" s="41"/>
      <c r="F234" s="231" t="s">
        <v>411</v>
      </c>
      <c r="G234" s="41"/>
      <c r="H234" s="41"/>
      <c r="I234" s="227"/>
      <c r="J234" s="227"/>
      <c r="K234" s="41"/>
      <c r="L234" s="41"/>
      <c r="M234" s="45"/>
      <c r="N234" s="228"/>
      <c r="O234" s="229"/>
      <c r="P234" s="85"/>
      <c r="Q234" s="85"/>
      <c r="R234" s="85"/>
      <c r="S234" s="85"/>
      <c r="T234" s="85"/>
      <c r="U234" s="85"/>
      <c r="V234" s="85"/>
      <c r="W234" s="85"/>
      <c r="X234" s="86"/>
      <c r="Y234" s="39"/>
      <c r="Z234" s="39"/>
      <c r="AA234" s="39"/>
      <c r="AB234" s="39"/>
      <c r="AC234" s="39"/>
      <c r="AD234" s="39"/>
      <c r="AE234" s="39"/>
      <c r="AT234" s="18" t="s">
        <v>163</v>
      </c>
      <c r="AU234" s="18" t="s">
        <v>83</v>
      </c>
    </row>
    <row r="235" s="2" customFormat="1" ht="33" customHeight="1">
      <c r="A235" s="39"/>
      <c r="B235" s="40"/>
      <c r="C235" s="210" t="s">
        <v>412</v>
      </c>
      <c r="D235" s="210" t="s">
        <v>155</v>
      </c>
      <c r="E235" s="211" t="s">
        <v>413</v>
      </c>
      <c r="F235" s="212" t="s">
        <v>414</v>
      </c>
      <c r="G235" s="213" t="s">
        <v>273</v>
      </c>
      <c r="H235" s="214">
        <v>336.27199999999999</v>
      </c>
      <c r="I235" s="215"/>
      <c r="J235" s="215"/>
      <c r="K235" s="216">
        <f>ROUND(P235*H235,2)</f>
        <v>0</v>
      </c>
      <c r="L235" s="217"/>
      <c r="M235" s="45"/>
      <c r="N235" s="218" t="s">
        <v>20</v>
      </c>
      <c r="O235" s="219" t="s">
        <v>42</v>
      </c>
      <c r="P235" s="220">
        <f>I235+J235</f>
        <v>0</v>
      </c>
      <c r="Q235" s="220">
        <f>ROUND(I235*H235,2)</f>
        <v>0</v>
      </c>
      <c r="R235" s="220">
        <f>ROUND(J235*H235,2)</f>
        <v>0</v>
      </c>
      <c r="S235" s="85"/>
      <c r="T235" s="221">
        <f>S235*H235</f>
        <v>0</v>
      </c>
      <c r="U235" s="221">
        <v>0</v>
      </c>
      <c r="V235" s="221">
        <f>U235*H235</f>
        <v>0</v>
      </c>
      <c r="W235" s="221">
        <v>0</v>
      </c>
      <c r="X235" s="222">
        <f>W235*H235</f>
        <v>0</v>
      </c>
      <c r="Y235" s="39"/>
      <c r="Z235" s="39"/>
      <c r="AA235" s="39"/>
      <c r="AB235" s="39"/>
      <c r="AC235" s="39"/>
      <c r="AD235" s="39"/>
      <c r="AE235" s="39"/>
      <c r="AR235" s="223" t="s">
        <v>159</v>
      </c>
      <c r="AT235" s="223" t="s">
        <v>155</v>
      </c>
      <c r="AU235" s="223" t="s">
        <v>83</v>
      </c>
      <c r="AY235" s="18" t="s">
        <v>153</v>
      </c>
      <c r="BE235" s="224">
        <f>IF(O235="základní",K235,0)</f>
        <v>0</v>
      </c>
      <c r="BF235" s="224">
        <f>IF(O235="snížená",K235,0)</f>
        <v>0</v>
      </c>
      <c r="BG235" s="224">
        <f>IF(O235="zákl. přenesená",K235,0)</f>
        <v>0</v>
      </c>
      <c r="BH235" s="224">
        <f>IF(O235="sníž. přenesená",K235,0)</f>
        <v>0</v>
      </c>
      <c r="BI235" s="224">
        <f>IF(O235="nulová",K235,0)</f>
        <v>0</v>
      </c>
      <c r="BJ235" s="18" t="s">
        <v>81</v>
      </c>
      <c r="BK235" s="224">
        <f>ROUND(P235*H235,2)</f>
        <v>0</v>
      </c>
      <c r="BL235" s="18" t="s">
        <v>159</v>
      </c>
      <c r="BM235" s="223" t="s">
        <v>415</v>
      </c>
    </row>
    <row r="236" s="2" customFormat="1">
      <c r="A236" s="39"/>
      <c r="B236" s="40"/>
      <c r="C236" s="41"/>
      <c r="D236" s="225" t="s">
        <v>161</v>
      </c>
      <c r="E236" s="41"/>
      <c r="F236" s="226" t="s">
        <v>416</v>
      </c>
      <c r="G236" s="41"/>
      <c r="H236" s="41"/>
      <c r="I236" s="227"/>
      <c r="J236" s="227"/>
      <c r="K236" s="41"/>
      <c r="L236" s="41"/>
      <c r="M236" s="45"/>
      <c r="N236" s="228"/>
      <c r="O236" s="229"/>
      <c r="P236" s="85"/>
      <c r="Q236" s="85"/>
      <c r="R236" s="85"/>
      <c r="S236" s="85"/>
      <c r="T236" s="85"/>
      <c r="U236" s="85"/>
      <c r="V236" s="85"/>
      <c r="W236" s="85"/>
      <c r="X236" s="86"/>
      <c r="Y236" s="39"/>
      <c r="Z236" s="39"/>
      <c r="AA236" s="39"/>
      <c r="AB236" s="39"/>
      <c r="AC236" s="39"/>
      <c r="AD236" s="39"/>
      <c r="AE236" s="39"/>
      <c r="AT236" s="18" t="s">
        <v>161</v>
      </c>
      <c r="AU236" s="18" t="s">
        <v>83</v>
      </c>
    </row>
    <row r="237" s="2" customFormat="1">
      <c r="A237" s="39"/>
      <c r="B237" s="40"/>
      <c r="C237" s="41"/>
      <c r="D237" s="230" t="s">
        <v>163</v>
      </c>
      <c r="E237" s="41"/>
      <c r="F237" s="231" t="s">
        <v>417</v>
      </c>
      <c r="G237" s="41"/>
      <c r="H237" s="41"/>
      <c r="I237" s="227"/>
      <c r="J237" s="227"/>
      <c r="K237" s="41"/>
      <c r="L237" s="41"/>
      <c r="M237" s="45"/>
      <c r="N237" s="264"/>
      <c r="O237" s="265"/>
      <c r="P237" s="266"/>
      <c r="Q237" s="266"/>
      <c r="R237" s="266"/>
      <c r="S237" s="266"/>
      <c r="T237" s="266"/>
      <c r="U237" s="266"/>
      <c r="V237" s="266"/>
      <c r="W237" s="266"/>
      <c r="X237" s="267"/>
      <c r="Y237" s="39"/>
      <c r="Z237" s="39"/>
      <c r="AA237" s="39"/>
      <c r="AB237" s="39"/>
      <c r="AC237" s="39"/>
      <c r="AD237" s="39"/>
      <c r="AE237" s="39"/>
      <c r="AT237" s="18" t="s">
        <v>163</v>
      </c>
      <c r="AU237" s="18" t="s">
        <v>83</v>
      </c>
    </row>
    <row r="238" s="2" customFormat="1" ht="6.96" customHeight="1">
      <c r="A238" s="39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45"/>
      <c r="N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lnFJ/N0BpMm2aH0hh2tud1+q+ujOFCTpP/jR7nPVh4+14UcsdWI9/oGSFOO9PHmyYH1QJU5d5WxWacWaD6YGag==" hashValue="CWqujMWnb9RxKyo1FR7gijpS5T4VP6gLhUl/5We0zB0VmV/vx/2cKZk+vowjH57QDDrwmuSZzmjxh6w2nZNb3Q==" algorithmName="SHA-512" password="CC35"/>
  <autoFilter ref="C86:L237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ef="F92" r:id="rId1" display="https://podminky.urs.cz/item/CS_URS_2024_01/112101101"/>
    <hyperlink ref="F96" r:id="rId2" display="https://podminky.urs.cz/item/CS_URS_2024_01/112101102"/>
    <hyperlink ref="F100" r:id="rId3" display="https://podminky.urs.cz/item/CS_URS_2024_01/112101103"/>
    <hyperlink ref="F104" r:id="rId4" display="https://podminky.urs.cz/item/CS_URS_2024_01/112101104"/>
    <hyperlink ref="F108" r:id="rId5" display="https://podminky.urs.cz/item/CS_URS_2024_01/112155215"/>
    <hyperlink ref="F111" r:id="rId6" display="https://podminky.urs.cz/item/CS_URS_2024_01/112155221"/>
    <hyperlink ref="F114" r:id="rId7" display="https://podminky.urs.cz/item/CS_URS_2024_01/112155225"/>
    <hyperlink ref="F119" r:id="rId8" display="https://podminky.urs.cz/item/CS_URS_2024_01/112251101"/>
    <hyperlink ref="F122" r:id="rId9" display="https://podminky.urs.cz/item/CS_URS_2024_01/112251102"/>
    <hyperlink ref="F125" r:id="rId10" display="https://podminky.urs.cz/item/CS_URS_2024_01/112251103"/>
    <hyperlink ref="F128" r:id="rId11" display="https://podminky.urs.cz/item/CS_URS_2024_01/112251104"/>
    <hyperlink ref="F131" r:id="rId12" display="https://podminky.urs.cz/item/CS_URS_2024_01/113107222"/>
    <hyperlink ref="F135" r:id="rId13" display="https://podminky.urs.cz/item/CS_URS_2024_01/122251107"/>
    <hyperlink ref="F141" r:id="rId14" display="https://podminky.urs.cz/item/CS_URS_2024_01/162751117"/>
    <hyperlink ref="F145" r:id="rId15" display="https://podminky.urs.cz/item/CS_URS_2024_01/162751119"/>
    <hyperlink ref="F149" r:id="rId16" display="https://podminky.urs.cz/item/CS_URS_2024_01/171151103"/>
    <hyperlink ref="F153" r:id="rId17" display="https://podminky.urs.cz/item/CS_URS_2024_01/171201221"/>
    <hyperlink ref="F157" r:id="rId18" display="https://podminky.urs.cz/item/CS_URS_2024_01/171251201"/>
    <hyperlink ref="F161" r:id="rId19" display="https://podminky.urs.cz/item/CS_URS_2024_01/181951112"/>
    <hyperlink ref="F165" r:id="rId20" display="https://podminky.urs.cz/item/CS_URS_2024_01/183111114"/>
    <hyperlink ref="F168" r:id="rId21" display="https://podminky.urs.cz/item/CS_URS_2024_01/184102112"/>
    <hyperlink ref="F174" r:id="rId22" display="https://podminky.urs.cz/item/CS_URS_2024_01/561061121"/>
    <hyperlink ref="F181" r:id="rId23" display="https://podminky.urs.cz/item/CS_URS_2024_01/564761101"/>
    <hyperlink ref="F185" r:id="rId24" display="https://podminky.urs.cz/item/CS_URS_2024_01/564851111"/>
    <hyperlink ref="F190" r:id="rId25" display="https://podminky.urs.cz/item/CS_URS_2024_01/564861011"/>
    <hyperlink ref="F194" r:id="rId26" display="https://podminky.urs.cz/item/CS_URS_2024_01/565155121"/>
    <hyperlink ref="F198" r:id="rId27" display="https://podminky.urs.cz/item/CS_URS_2024_01/569831111"/>
    <hyperlink ref="F202" r:id="rId28" display="https://podminky.urs.cz/item/CS_URS_2024_01/571907111"/>
    <hyperlink ref="F206" r:id="rId29" display="https://podminky.urs.cz/item/CS_URS_2024_01/573231106"/>
    <hyperlink ref="F210" r:id="rId30" display="https://podminky.urs.cz/item/CS_URS_2024_01/577134121"/>
    <hyperlink ref="F215" r:id="rId31" display="https://podminky.urs.cz/item/CS_URS_2024_01/912211111"/>
    <hyperlink ref="F222" r:id="rId32" display="https://podminky.urs.cz/item/CS_URS_2024_01/997221551"/>
    <hyperlink ref="F225" r:id="rId33" display="https://podminky.urs.cz/item/CS_URS_2024_01/997221559"/>
    <hyperlink ref="F229" r:id="rId34" display="https://podminky.urs.cz/item/CS_URS_2024_01/997221655"/>
    <hyperlink ref="F234" r:id="rId35" display="https://podminky.urs.cz/item/CS_URS_2024_01/998225111"/>
    <hyperlink ref="F237" r:id="rId36" display="https://podminky.urs.cz/item/CS_URS_2024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86</v>
      </c>
      <c r="AZ2" s="130" t="s">
        <v>418</v>
      </c>
      <c r="BA2" s="130" t="s">
        <v>20</v>
      </c>
      <c r="BB2" s="130" t="s">
        <v>20</v>
      </c>
      <c r="BC2" s="130" t="s">
        <v>419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  <c r="AZ3" s="130" t="s">
        <v>420</v>
      </c>
      <c r="BA3" s="130" t="s">
        <v>20</v>
      </c>
      <c r="BB3" s="130" t="s">
        <v>20</v>
      </c>
      <c r="BC3" s="130" t="s">
        <v>421</v>
      </c>
      <c r="BD3" s="130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5" t="s">
        <v>17</v>
      </c>
      <c r="M6" s="21"/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422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ROUND(K88,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ROUND((SUM(BE88:BE170)),  2)</f>
        <v>0</v>
      </c>
      <c r="G35" s="39"/>
      <c r="H35" s="39"/>
      <c r="I35" s="151">
        <v>0.20999999999999999</v>
      </c>
      <c r="J35" s="39"/>
      <c r="K35" s="146">
        <f>ROUND(((SUM(BE88:BE170))*I35),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ROUND((SUM(BF88:BF170)),  2)</f>
        <v>0</v>
      </c>
      <c r="G36" s="39"/>
      <c r="H36" s="39"/>
      <c r="I36" s="151">
        <v>0.14999999999999999</v>
      </c>
      <c r="J36" s="39"/>
      <c r="K36" s="146">
        <f>ROUND(((SUM(BF88:BF170))*I36),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ROUND((SUM(BG88:BG170)),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ROUND((SUM(BH88:BH170)),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ROUND((SUM(BI88:BI170)),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102 - Příkop SP1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Q88</f>
        <v>0</v>
      </c>
      <c r="J61" s="103">
        <f>R88</f>
        <v>0</v>
      </c>
      <c r="K61" s="103">
        <f>K88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128</v>
      </c>
      <c r="E62" s="171"/>
      <c r="F62" s="171"/>
      <c r="G62" s="171"/>
      <c r="H62" s="171"/>
      <c r="I62" s="172">
        <f>Q89</f>
        <v>0</v>
      </c>
      <c r="J62" s="172">
        <f>R89</f>
        <v>0</v>
      </c>
      <c r="K62" s="172">
        <f>K89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8">
        <f>Q90</f>
        <v>0</v>
      </c>
      <c r="J63" s="178">
        <f>R90</f>
        <v>0</v>
      </c>
      <c r="K63" s="178">
        <f>K90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423</v>
      </c>
      <c r="E64" s="177"/>
      <c r="F64" s="177"/>
      <c r="G64" s="177"/>
      <c r="H64" s="177"/>
      <c r="I64" s="178">
        <f>Q132</f>
        <v>0</v>
      </c>
      <c r="J64" s="178">
        <f>R132</f>
        <v>0</v>
      </c>
      <c r="K64" s="178">
        <f>K132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130</v>
      </c>
      <c r="E65" s="177"/>
      <c r="F65" s="177"/>
      <c r="G65" s="177"/>
      <c r="H65" s="177"/>
      <c r="I65" s="178">
        <f>Q140</f>
        <v>0</v>
      </c>
      <c r="J65" s="178">
        <f>R140</f>
        <v>0</v>
      </c>
      <c r="K65" s="178">
        <f>K140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131</v>
      </c>
      <c r="E66" s="177"/>
      <c r="F66" s="177"/>
      <c r="G66" s="177"/>
      <c r="H66" s="177"/>
      <c r="I66" s="178">
        <f>Q148</f>
        <v>0</v>
      </c>
      <c r="J66" s="178">
        <f>R148</f>
        <v>0</v>
      </c>
      <c r="K66" s="178">
        <f>K148</f>
        <v>0</v>
      </c>
      <c r="L66" s="175"/>
      <c r="M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132</v>
      </c>
      <c r="E67" s="177"/>
      <c r="F67" s="177"/>
      <c r="G67" s="177"/>
      <c r="H67" s="177"/>
      <c r="I67" s="178">
        <f>Q152</f>
        <v>0</v>
      </c>
      <c r="J67" s="178">
        <f>R152</f>
        <v>0</v>
      </c>
      <c r="K67" s="178">
        <f>K152</f>
        <v>0</v>
      </c>
      <c r="L67" s="175"/>
      <c r="M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133</v>
      </c>
      <c r="E68" s="177"/>
      <c r="F68" s="177"/>
      <c r="G68" s="177"/>
      <c r="H68" s="177"/>
      <c r="I68" s="178">
        <f>Q164</f>
        <v>0</v>
      </c>
      <c r="J68" s="178">
        <f>R164</f>
        <v>0</v>
      </c>
      <c r="K68" s="178">
        <f>K164</f>
        <v>0</v>
      </c>
      <c r="L68" s="175"/>
      <c r="M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3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3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134</v>
      </c>
      <c r="D75" s="41"/>
      <c r="E75" s="41"/>
      <c r="F75" s="41"/>
      <c r="G75" s="41"/>
      <c r="H75" s="41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63" t="str">
        <f>E7</f>
        <v>Rekonstrukce PC C2, svodný příkop SP1, SP2, propustek P11, novostavba PC C11, rekonstrukce OP1 v k. ú. Kotopeky</v>
      </c>
      <c r="F78" s="33"/>
      <c r="G78" s="33"/>
      <c r="H78" s="33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118</v>
      </c>
      <c r="D79" s="41"/>
      <c r="E79" s="41"/>
      <c r="F79" s="41"/>
      <c r="G79" s="41"/>
      <c r="H79" s="41"/>
      <c r="I79" s="41"/>
      <c r="J79" s="41"/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102 - Příkop SP1</v>
      </c>
      <c r="F80" s="41"/>
      <c r="G80" s="41"/>
      <c r="H80" s="41"/>
      <c r="I80" s="41"/>
      <c r="J80" s="41"/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F12</f>
        <v>k. ú. Kotopeky</v>
      </c>
      <c r="G82" s="41"/>
      <c r="H82" s="41"/>
      <c r="I82" s="33" t="s">
        <v>24</v>
      </c>
      <c r="J82" s="73" t="str">
        <f>IF(J12="","",J12)</f>
        <v>25. 1. 2024</v>
      </c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26</v>
      </c>
      <c r="D84" s="41"/>
      <c r="E84" s="41"/>
      <c r="F84" s="28" t="str">
        <f>E15</f>
        <v>SPÚ ČR – pobočka Beroun</v>
      </c>
      <c r="G84" s="41"/>
      <c r="H84" s="41"/>
      <c r="I84" s="33" t="s">
        <v>32</v>
      </c>
      <c r="J84" s="37" t="str">
        <f>E21</f>
        <v xml:space="preserve"> </v>
      </c>
      <c r="K84" s="41"/>
      <c r="L84" s="41"/>
      <c r="M84" s="13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41"/>
      <c r="M85" s="13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3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0"/>
      <c r="B87" s="181"/>
      <c r="C87" s="182" t="s">
        <v>135</v>
      </c>
      <c r="D87" s="183" t="s">
        <v>56</v>
      </c>
      <c r="E87" s="183" t="s">
        <v>52</v>
      </c>
      <c r="F87" s="183" t="s">
        <v>53</v>
      </c>
      <c r="G87" s="183" t="s">
        <v>136</v>
      </c>
      <c r="H87" s="183" t="s">
        <v>137</v>
      </c>
      <c r="I87" s="183" t="s">
        <v>138</v>
      </c>
      <c r="J87" s="183" t="s">
        <v>139</v>
      </c>
      <c r="K87" s="184" t="s">
        <v>126</v>
      </c>
      <c r="L87" s="185" t="s">
        <v>140</v>
      </c>
      <c r="M87" s="186"/>
      <c r="N87" s="93" t="s">
        <v>20</v>
      </c>
      <c r="O87" s="94" t="s">
        <v>41</v>
      </c>
      <c r="P87" s="94" t="s">
        <v>141</v>
      </c>
      <c r="Q87" s="94" t="s">
        <v>142</v>
      </c>
      <c r="R87" s="94" t="s">
        <v>143</v>
      </c>
      <c r="S87" s="94" t="s">
        <v>144</v>
      </c>
      <c r="T87" s="94" t="s">
        <v>145</v>
      </c>
      <c r="U87" s="94" t="s">
        <v>146</v>
      </c>
      <c r="V87" s="94" t="s">
        <v>147</v>
      </c>
      <c r="W87" s="94" t="s">
        <v>148</v>
      </c>
      <c r="X87" s="95" t="s">
        <v>149</v>
      </c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41"/>
      <c r="K88" s="187">
        <f>BK88</f>
        <v>0</v>
      </c>
      <c r="L88" s="41"/>
      <c r="M88" s="45"/>
      <c r="N88" s="96"/>
      <c r="O88" s="188"/>
      <c r="P88" s="97"/>
      <c r="Q88" s="189">
        <f>Q89</f>
        <v>0</v>
      </c>
      <c r="R88" s="189">
        <f>R89</f>
        <v>0</v>
      </c>
      <c r="S88" s="97"/>
      <c r="T88" s="190">
        <f>T89</f>
        <v>0</v>
      </c>
      <c r="U88" s="97"/>
      <c r="V88" s="190">
        <f>V89</f>
        <v>1179.8896100000002</v>
      </c>
      <c r="W88" s="97"/>
      <c r="X88" s="191">
        <f>X89</f>
        <v>3.8799999999999999</v>
      </c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127</v>
      </c>
      <c r="BK88" s="192">
        <f>BK89</f>
        <v>0</v>
      </c>
    </row>
    <row r="89" s="12" customFormat="1" ht="25.92" customHeight="1">
      <c r="A89" s="12"/>
      <c r="B89" s="193"/>
      <c r="C89" s="194"/>
      <c r="D89" s="195" t="s">
        <v>72</v>
      </c>
      <c r="E89" s="196" t="s">
        <v>151</v>
      </c>
      <c r="F89" s="196" t="s">
        <v>152</v>
      </c>
      <c r="G89" s="194"/>
      <c r="H89" s="194"/>
      <c r="I89" s="197"/>
      <c r="J89" s="197"/>
      <c r="K89" s="198">
        <f>BK89</f>
        <v>0</v>
      </c>
      <c r="L89" s="194"/>
      <c r="M89" s="199"/>
      <c r="N89" s="200"/>
      <c r="O89" s="201"/>
      <c r="P89" s="201"/>
      <c r="Q89" s="202">
        <f>Q90+Q132+Q140+Q148+Q152+Q164</f>
        <v>0</v>
      </c>
      <c r="R89" s="202">
        <f>R90+R132+R140+R148+R152+R164</f>
        <v>0</v>
      </c>
      <c r="S89" s="201"/>
      <c r="T89" s="203">
        <f>T90+T132+T140+T148+T152+T164</f>
        <v>0</v>
      </c>
      <c r="U89" s="201"/>
      <c r="V89" s="203">
        <f>V90+V132+V140+V148+V152+V164</f>
        <v>1179.8896100000002</v>
      </c>
      <c r="W89" s="201"/>
      <c r="X89" s="204">
        <f>X90+X132+X140+X148+X152+X164</f>
        <v>3.8799999999999999</v>
      </c>
      <c r="Y89" s="12"/>
      <c r="Z89" s="12"/>
      <c r="AA89" s="12"/>
      <c r="AB89" s="12"/>
      <c r="AC89" s="12"/>
      <c r="AD89" s="12"/>
      <c r="AE89" s="12"/>
      <c r="AR89" s="205" t="s">
        <v>81</v>
      </c>
      <c r="AT89" s="206" t="s">
        <v>72</v>
      </c>
      <c r="AU89" s="206" t="s">
        <v>73</v>
      </c>
      <c r="AY89" s="205" t="s">
        <v>153</v>
      </c>
      <c r="BK89" s="207">
        <f>BK90+BK132+BK140+BK148+BK152+BK164</f>
        <v>0</v>
      </c>
    </row>
    <row r="90" s="12" customFormat="1" ht="22.8" customHeight="1">
      <c r="A90" s="12"/>
      <c r="B90" s="193"/>
      <c r="C90" s="194"/>
      <c r="D90" s="195" t="s">
        <v>72</v>
      </c>
      <c r="E90" s="208" t="s">
        <v>81</v>
      </c>
      <c r="F90" s="208" t="s">
        <v>154</v>
      </c>
      <c r="G90" s="194"/>
      <c r="H90" s="194"/>
      <c r="I90" s="197"/>
      <c r="J90" s="197"/>
      <c r="K90" s="209">
        <f>BK90</f>
        <v>0</v>
      </c>
      <c r="L90" s="194"/>
      <c r="M90" s="199"/>
      <c r="N90" s="200"/>
      <c r="O90" s="201"/>
      <c r="P90" s="201"/>
      <c r="Q90" s="202">
        <f>SUM(Q91:Q131)</f>
        <v>0</v>
      </c>
      <c r="R90" s="202">
        <f>SUM(R91:R131)</f>
        <v>0</v>
      </c>
      <c r="S90" s="201"/>
      <c r="T90" s="203">
        <f>SUM(T91:T131)</f>
        <v>0</v>
      </c>
      <c r="U90" s="201"/>
      <c r="V90" s="203">
        <f>SUM(V91:V131)</f>
        <v>484.90865000000002</v>
      </c>
      <c r="W90" s="201"/>
      <c r="X90" s="204">
        <f>SUM(X91:X131)</f>
        <v>0</v>
      </c>
      <c r="Y90" s="12"/>
      <c r="Z90" s="12"/>
      <c r="AA90" s="12"/>
      <c r="AB90" s="12"/>
      <c r="AC90" s="12"/>
      <c r="AD90" s="12"/>
      <c r="AE90" s="12"/>
      <c r="AR90" s="205" t="s">
        <v>81</v>
      </c>
      <c r="AT90" s="206" t="s">
        <v>72</v>
      </c>
      <c r="AU90" s="206" t="s">
        <v>81</v>
      </c>
      <c r="AY90" s="205" t="s">
        <v>153</v>
      </c>
      <c r="BK90" s="207">
        <f>SUM(BK91:BK131)</f>
        <v>0</v>
      </c>
    </row>
    <row r="91" s="2" customFormat="1" ht="24.15" customHeight="1">
      <c r="A91" s="39"/>
      <c r="B91" s="40"/>
      <c r="C91" s="210" t="s">
        <v>81</v>
      </c>
      <c r="D91" s="210" t="s">
        <v>155</v>
      </c>
      <c r="E91" s="211" t="s">
        <v>424</v>
      </c>
      <c r="F91" s="212" t="s">
        <v>425</v>
      </c>
      <c r="G91" s="213" t="s">
        <v>235</v>
      </c>
      <c r="H91" s="214">
        <v>3162</v>
      </c>
      <c r="I91" s="215"/>
      <c r="J91" s="215"/>
      <c r="K91" s="216">
        <f>ROUND(P91*H91,2)</f>
        <v>0</v>
      </c>
      <c r="L91" s="217"/>
      <c r="M91" s="45"/>
      <c r="N91" s="218" t="s">
        <v>20</v>
      </c>
      <c r="O91" s="219" t="s">
        <v>42</v>
      </c>
      <c r="P91" s="220">
        <f>I91+J91</f>
        <v>0</v>
      </c>
      <c r="Q91" s="220">
        <f>ROUND(I91*H91,2)</f>
        <v>0</v>
      </c>
      <c r="R91" s="220">
        <f>ROUND(J91*H91,2)</f>
        <v>0</v>
      </c>
      <c r="S91" s="85"/>
      <c r="T91" s="221">
        <f>S91*H91</f>
        <v>0</v>
      </c>
      <c r="U91" s="221">
        <v>0</v>
      </c>
      <c r="V91" s="221">
        <f>U91*H91</f>
        <v>0</v>
      </c>
      <c r="W91" s="221">
        <v>0</v>
      </c>
      <c r="X91" s="222">
        <f>W91*H91</f>
        <v>0</v>
      </c>
      <c r="Y91" s="39"/>
      <c r="Z91" s="39"/>
      <c r="AA91" s="39"/>
      <c r="AB91" s="39"/>
      <c r="AC91" s="39"/>
      <c r="AD91" s="39"/>
      <c r="AE91" s="39"/>
      <c r="AR91" s="223" t="s">
        <v>159</v>
      </c>
      <c r="AT91" s="223" t="s">
        <v>155</v>
      </c>
      <c r="AU91" s="223" t="s">
        <v>83</v>
      </c>
      <c r="AY91" s="18" t="s">
        <v>153</v>
      </c>
      <c r="BE91" s="224">
        <f>IF(O91="základní",K91,0)</f>
        <v>0</v>
      </c>
      <c r="BF91" s="224">
        <f>IF(O91="snížená",K91,0)</f>
        <v>0</v>
      </c>
      <c r="BG91" s="224">
        <f>IF(O91="zákl. přenesená",K91,0)</f>
        <v>0</v>
      </c>
      <c r="BH91" s="224">
        <f>IF(O91="sníž. přenesená",K91,0)</f>
        <v>0</v>
      </c>
      <c r="BI91" s="224">
        <f>IF(O91="nulová",K91,0)</f>
        <v>0</v>
      </c>
      <c r="BJ91" s="18" t="s">
        <v>81</v>
      </c>
      <c r="BK91" s="224">
        <f>ROUND(P91*H91,2)</f>
        <v>0</v>
      </c>
      <c r="BL91" s="18" t="s">
        <v>159</v>
      </c>
      <c r="BM91" s="223" t="s">
        <v>426</v>
      </c>
    </row>
    <row r="92" s="2" customFormat="1">
      <c r="A92" s="39"/>
      <c r="B92" s="40"/>
      <c r="C92" s="41"/>
      <c r="D92" s="225" t="s">
        <v>161</v>
      </c>
      <c r="E92" s="41"/>
      <c r="F92" s="226" t="s">
        <v>427</v>
      </c>
      <c r="G92" s="41"/>
      <c r="H92" s="41"/>
      <c r="I92" s="227"/>
      <c r="J92" s="227"/>
      <c r="K92" s="41"/>
      <c r="L92" s="41"/>
      <c r="M92" s="45"/>
      <c r="N92" s="228"/>
      <c r="O92" s="229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161</v>
      </c>
      <c r="AU92" s="18" t="s">
        <v>83</v>
      </c>
    </row>
    <row r="93" s="2" customFormat="1">
      <c r="A93" s="39"/>
      <c r="B93" s="40"/>
      <c r="C93" s="41"/>
      <c r="D93" s="230" t="s">
        <v>163</v>
      </c>
      <c r="E93" s="41"/>
      <c r="F93" s="231" t="s">
        <v>428</v>
      </c>
      <c r="G93" s="41"/>
      <c r="H93" s="41"/>
      <c r="I93" s="227"/>
      <c r="J93" s="227"/>
      <c r="K93" s="41"/>
      <c r="L93" s="41"/>
      <c r="M93" s="45"/>
      <c r="N93" s="228"/>
      <c r="O93" s="229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163</v>
      </c>
      <c r="AU93" s="18" t="s">
        <v>83</v>
      </c>
    </row>
    <row r="94" s="13" customFormat="1">
      <c r="A94" s="13"/>
      <c r="B94" s="232"/>
      <c r="C94" s="233"/>
      <c r="D94" s="225" t="s">
        <v>165</v>
      </c>
      <c r="E94" s="234" t="s">
        <v>20</v>
      </c>
      <c r="F94" s="235" t="s">
        <v>418</v>
      </c>
      <c r="G94" s="233"/>
      <c r="H94" s="236">
        <v>3162</v>
      </c>
      <c r="I94" s="237"/>
      <c r="J94" s="237"/>
      <c r="K94" s="233"/>
      <c r="L94" s="233"/>
      <c r="M94" s="238"/>
      <c r="N94" s="239"/>
      <c r="O94" s="240"/>
      <c r="P94" s="240"/>
      <c r="Q94" s="240"/>
      <c r="R94" s="240"/>
      <c r="S94" s="240"/>
      <c r="T94" s="240"/>
      <c r="U94" s="240"/>
      <c r="V94" s="240"/>
      <c r="W94" s="240"/>
      <c r="X94" s="241"/>
      <c r="Y94" s="13"/>
      <c r="Z94" s="13"/>
      <c r="AA94" s="13"/>
      <c r="AB94" s="13"/>
      <c r="AC94" s="13"/>
      <c r="AD94" s="13"/>
      <c r="AE94" s="13"/>
      <c r="AT94" s="242" t="s">
        <v>165</v>
      </c>
      <c r="AU94" s="242" t="s">
        <v>83</v>
      </c>
      <c r="AV94" s="13" t="s">
        <v>83</v>
      </c>
      <c r="AW94" s="13" t="s">
        <v>5</v>
      </c>
      <c r="AX94" s="13" t="s">
        <v>81</v>
      </c>
      <c r="AY94" s="242" t="s">
        <v>153</v>
      </c>
    </row>
    <row r="95" s="2" customFormat="1" ht="16.5" customHeight="1">
      <c r="A95" s="39"/>
      <c r="B95" s="40"/>
      <c r="C95" s="254" t="s">
        <v>83</v>
      </c>
      <c r="D95" s="254" t="s">
        <v>303</v>
      </c>
      <c r="E95" s="255" t="s">
        <v>429</v>
      </c>
      <c r="F95" s="256" t="s">
        <v>430</v>
      </c>
      <c r="G95" s="257" t="s">
        <v>431</v>
      </c>
      <c r="H95" s="258">
        <v>63.240000000000002</v>
      </c>
      <c r="I95" s="259"/>
      <c r="J95" s="260"/>
      <c r="K95" s="261">
        <f>ROUND(P95*H95,2)</f>
        <v>0</v>
      </c>
      <c r="L95" s="260"/>
      <c r="M95" s="262"/>
      <c r="N95" s="263" t="s">
        <v>20</v>
      </c>
      <c r="O95" s="219" t="s">
        <v>42</v>
      </c>
      <c r="P95" s="220">
        <f>I95+J95</f>
        <v>0</v>
      </c>
      <c r="Q95" s="220">
        <f>ROUND(I95*H95,2)</f>
        <v>0</v>
      </c>
      <c r="R95" s="220">
        <f>ROUND(J95*H95,2)</f>
        <v>0</v>
      </c>
      <c r="S95" s="85"/>
      <c r="T95" s="221">
        <f>S95*H95</f>
        <v>0</v>
      </c>
      <c r="U95" s="221">
        <v>0.001</v>
      </c>
      <c r="V95" s="221">
        <f>U95*H95</f>
        <v>0.063240000000000005</v>
      </c>
      <c r="W95" s="221">
        <v>0</v>
      </c>
      <c r="X95" s="222">
        <f>W95*H95</f>
        <v>0</v>
      </c>
      <c r="Y95" s="39"/>
      <c r="Z95" s="39"/>
      <c r="AA95" s="39"/>
      <c r="AB95" s="39"/>
      <c r="AC95" s="39"/>
      <c r="AD95" s="39"/>
      <c r="AE95" s="39"/>
      <c r="AR95" s="223" t="s">
        <v>204</v>
      </c>
      <c r="AT95" s="223" t="s">
        <v>303</v>
      </c>
      <c r="AU95" s="223" t="s">
        <v>83</v>
      </c>
      <c r="AY95" s="18" t="s">
        <v>153</v>
      </c>
      <c r="BE95" s="224">
        <f>IF(O95="základní",K95,0)</f>
        <v>0</v>
      </c>
      <c r="BF95" s="224">
        <f>IF(O95="snížená",K95,0)</f>
        <v>0</v>
      </c>
      <c r="BG95" s="224">
        <f>IF(O95="zákl. přenesená",K95,0)</f>
        <v>0</v>
      </c>
      <c r="BH95" s="224">
        <f>IF(O95="sníž. přenesená",K95,0)</f>
        <v>0</v>
      </c>
      <c r="BI95" s="224">
        <f>IF(O95="nulová",K95,0)</f>
        <v>0</v>
      </c>
      <c r="BJ95" s="18" t="s">
        <v>81</v>
      </c>
      <c r="BK95" s="224">
        <f>ROUND(P95*H95,2)</f>
        <v>0</v>
      </c>
      <c r="BL95" s="18" t="s">
        <v>159</v>
      </c>
      <c r="BM95" s="223" t="s">
        <v>432</v>
      </c>
    </row>
    <row r="96" s="2" customFormat="1">
      <c r="A96" s="39"/>
      <c r="B96" s="40"/>
      <c r="C96" s="41"/>
      <c r="D96" s="225" t="s">
        <v>161</v>
      </c>
      <c r="E96" s="41"/>
      <c r="F96" s="226" t="s">
        <v>430</v>
      </c>
      <c r="G96" s="41"/>
      <c r="H96" s="41"/>
      <c r="I96" s="227"/>
      <c r="J96" s="227"/>
      <c r="K96" s="41"/>
      <c r="L96" s="41"/>
      <c r="M96" s="45"/>
      <c r="N96" s="228"/>
      <c r="O96" s="229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83</v>
      </c>
    </row>
    <row r="97" s="13" customFormat="1">
      <c r="A97" s="13"/>
      <c r="B97" s="232"/>
      <c r="C97" s="233"/>
      <c r="D97" s="225" t="s">
        <v>165</v>
      </c>
      <c r="E97" s="233"/>
      <c r="F97" s="235" t="s">
        <v>433</v>
      </c>
      <c r="G97" s="233"/>
      <c r="H97" s="236">
        <v>63.240000000000002</v>
      </c>
      <c r="I97" s="237"/>
      <c r="J97" s="237"/>
      <c r="K97" s="233"/>
      <c r="L97" s="233"/>
      <c r="M97" s="238"/>
      <c r="N97" s="239"/>
      <c r="O97" s="240"/>
      <c r="P97" s="240"/>
      <c r="Q97" s="240"/>
      <c r="R97" s="240"/>
      <c r="S97" s="240"/>
      <c r="T97" s="240"/>
      <c r="U97" s="240"/>
      <c r="V97" s="240"/>
      <c r="W97" s="240"/>
      <c r="X97" s="241"/>
      <c r="Y97" s="13"/>
      <c r="Z97" s="13"/>
      <c r="AA97" s="13"/>
      <c r="AB97" s="13"/>
      <c r="AC97" s="13"/>
      <c r="AD97" s="13"/>
      <c r="AE97" s="13"/>
      <c r="AT97" s="242" t="s">
        <v>165</v>
      </c>
      <c r="AU97" s="242" t="s">
        <v>83</v>
      </c>
      <c r="AV97" s="13" t="s">
        <v>83</v>
      </c>
      <c r="AW97" s="13" t="s">
        <v>4</v>
      </c>
      <c r="AX97" s="13" t="s">
        <v>81</v>
      </c>
      <c r="AY97" s="242" t="s">
        <v>153</v>
      </c>
    </row>
    <row r="98" s="2" customFormat="1" ht="33" customHeight="1">
      <c r="A98" s="39"/>
      <c r="B98" s="40"/>
      <c r="C98" s="210" t="s">
        <v>173</v>
      </c>
      <c r="D98" s="210" t="s">
        <v>155</v>
      </c>
      <c r="E98" s="211" t="s">
        <v>434</v>
      </c>
      <c r="F98" s="212" t="s">
        <v>435</v>
      </c>
      <c r="G98" s="213" t="s">
        <v>235</v>
      </c>
      <c r="H98" s="214">
        <v>1747</v>
      </c>
      <c r="I98" s="215"/>
      <c r="J98" s="215"/>
      <c r="K98" s="216">
        <f>ROUND(P98*H98,2)</f>
        <v>0</v>
      </c>
      <c r="L98" s="217"/>
      <c r="M98" s="45"/>
      <c r="N98" s="218" t="s">
        <v>20</v>
      </c>
      <c r="O98" s="219" t="s">
        <v>42</v>
      </c>
      <c r="P98" s="220">
        <f>I98+J98</f>
        <v>0</v>
      </c>
      <c r="Q98" s="220">
        <f>ROUND(I98*H98,2)</f>
        <v>0</v>
      </c>
      <c r="R98" s="220">
        <f>ROUND(J98*H98,2)</f>
        <v>0</v>
      </c>
      <c r="S98" s="85"/>
      <c r="T98" s="221">
        <f>S98*H98</f>
        <v>0</v>
      </c>
      <c r="U98" s="221">
        <v>0</v>
      </c>
      <c r="V98" s="221">
        <f>U98*H98</f>
        <v>0</v>
      </c>
      <c r="W98" s="221">
        <v>0</v>
      </c>
      <c r="X98" s="222">
        <f>W98*H98</f>
        <v>0</v>
      </c>
      <c r="Y98" s="39"/>
      <c r="Z98" s="39"/>
      <c r="AA98" s="39"/>
      <c r="AB98" s="39"/>
      <c r="AC98" s="39"/>
      <c r="AD98" s="39"/>
      <c r="AE98" s="39"/>
      <c r="AR98" s="223" t="s">
        <v>159</v>
      </c>
      <c r="AT98" s="223" t="s">
        <v>155</v>
      </c>
      <c r="AU98" s="223" t="s">
        <v>83</v>
      </c>
      <c r="AY98" s="18" t="s">
        <v>153</v>
      </c>
      <c r="BE98" s="224">
        <f>IF(O98="základní",K98,0)</f>
        <v>0</v>
      </c>
      <c r="BF98" s="224">
        <f>IF(O98="snížená",K98,0)</f>
        <v>0</v>
      </c>
      <c r="BG98" s="224">
        <f>IF(O98="zákl. přenesená",K98,0)</f>
        <v>0</v>
      </c>
      <c r="BH98" s="224">
        <f>IF(O98="sníž. přenesená",K98,0)</f>
        <v>0</v>
      </c>
      <c r="BI98" s="224">
        <f>IF(O98="nulová",K98,0)</f>
        <v>0</v>
      </c>
      <c r="BJ98" s="18" t="s">
        <v>81</v>
      </c>
      <c r="BK98" s="224">
        <f>ROUND(P98*H98,2)</f>
        <v>0</v>
      </c>
      <c r="BL98" s="18" t="s">
        <v>159</v>
      </c>
      <c r="BM98" s="223" t="s">
        <v>436</v>
      </c>
    </row>
    <row r="99" s="2" customFormat="1">
      <c r="A99" s="39"/>
      <c r="B99" s="40"/>
      <c r="C99" s="41"/>
      <c r="D99" s="225" t="s">
        <v>161</v>
      </c>
      <c r="E99" s="41"/>
      <c r="F99" s="226" t="s">
        <v>437</v>
      </c>
      <c r="G99" s="41"/>
      <c r="H99" s="41"/>
      <c r="I99" s="227"/>
      <c r="J99" s="227"/>
      <c r="K99" s="41"/>
      <c r="L99" s="41"/>
      <c r="M99" s="45"/>
      <c r="N99" s="228"/>
      <c r="O99" s="229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161</v>
      </c>
      <c r="AU99" s="18" t="s">
        <v>83</v>
      </c>
    </row>
    <row r="100" s="2" customFormat="1">
      <c r="A100" s="39"/>
      <c r="B100" s="40"/>
      <c r="C100" s="41"/>
      <c r="D100" s="230" t="s">
        <v>163</v>
      </c>
      <c r="E100" s="41"/>
      <c r="F100" s="231" t="s">
        <v>438</v>
      </c>
      <c r="G100" s="41"/>
      <c r="H100" s="41"/>
      <c r="I100" s="227"/>
      <c r="J100" s="227"/>
      <c r="K100" s="41"/>
      <c r="L100" s="41"/>
      <c r="M100" s="45"/>
      <c r="N100" s="228"/>
      <c r="O100" s="229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163</v>
      </c>
      <c r="AU100" s="18" t="s">
        <v>83</v>
      </c>
    </row>
    <row r="101" s="13" customFormat="1">
      <c r="A101" s="13"/>
      <c r="B101" s="232"/>
      <c r="C101" s="233"/>
      <c r="D101" s="225" t="s">
        <v>165</v>
      </c>
      <c r="E101" s="234" t="s">
        <v>420</v>
      </c>
      <c r="F101" s="235" t="s">
        <v>439</v>
      </c>
      <c r="G101" s="233"/>
      <c r="H101" s="236">
        <v>1747</v>
      </c>
      <c r="I101" s="237"/>
      <c r="J101" s="237"/>
      <c r="K101" s="233"/>
      <c r="L101" s="233"/>
      <c r="M101" s="238"/>
      <c r="N101" s="239"/>
      <c r="O101" s="240"/>
      <c r="P101" s="240"/>
      <c r="Q101" s="240"/>
      <c r="R101" s="240"/>
      <c r="S101" s="240"/>
      <c r="T101" s="240"/>
      <c r="U101" s="240"/>
      <c r="V101" s="240"/>
      <c r="W101" s="240"/>
      <c r="X101" s="241"/>
      <c r="Y101" s="13"/>
      <c r="Z101" s="13"/>
      <c r="AA101" s="13"/>
      <c r="AB101" s="13"/>
      <c r="AC101" s="13"/>
      <c r="AD101" s="13"/>
      <c r="AE101" s="13"/>
      <c r="AT101" s="242" t="s">
        <v>165</v>
      </c>
      <c r="AU101" s="242" t="s">
        <v>83</v>
      </c>
      <c r="AV101" s="13" t="s">
        <v>83</v>
      </c>
      <c r="AW101" s="13" t="s">
        <v>5</v>
      </c>
      <c r="AX101" s="13" t="s">
        <v>81</v>
      </c>
      <c r="AY101" s="242" t="s">
        <v>153</v>
      </c>
    </row>
    <row r="102" s="2" customFormat="1" ht="16.5" customHeight="1">
      <c r="A102" s="39"/>
      <c r="B102" s="40"/>
      <c r="C102" s="254" t="s">
        <v>159</v>
      </c>
      <c r="D102" s="254" t="s">
        <v>303</v>
      </c>
      <c r="E102" s="255" t="s">
        <v>440</v>
      </c>
      <c r="F102" s="256" t="s">
        <v>441</v>
      </c>
      <c r="G102" s="257" t="s">
        <v>273</v>
      </c>
      <c r="H102" s="258">
        <v>484.79300000000001</v>
      </c>
      <c r="I102" s="259"/>
      <c r="J102" s="260"/>
      <c r="K102" s="261">
        <f>ROUND(P102*H102,2)</f>
        <v>0</v>
      </c>
      <c r="L102" s="260"/>
      <c r="M102" s="262"/>
      <c r="N102" s="263" t="s">
        <v>20</v>
      </c>
      <c r="O102" s="219" t="s">
        <v>42</v>
      </c>
      <c r="P102" s="220">
        <f>I102+J102</f>
        <v>0</v>
      </c>
      <c r="Q102" s="220">
        <f>ROUND(I102*H102,2)</f>
        <v>0</v>
      </c>
      <c r="R102" s="220">
        <f>ROUND(J102*H102,2)</f>
        <v>0</v>
      </c>
      <c r="S102" s="85"/>
      <c r="T102" s="221">
        <f>S102*H102</f>
        <v>0</v>
      </c>
      <c r="U102" s="221">
        <v>1</v>
      </c>
      <c r="V102" s="221">
        <f>U102*H102</f>
        <v>484.79300000000001</v>
      </c>
      <c r="W102" s="221">
        <v>0</v>
      </c>
      <c r="X102" s="222">
        <f>W102*H102</f>
        <v>0</v>
      </c>
      <c r="Y102" s="39"/>
      <c r="Z102" s="39"/>
      <c r="AA102" s="39"/>
      <c r="AB102" s="39"/>
      <c r="AC102" s="39"/>
      <c r="AD102" s="39"/>
      <c r="AE102" s="39"/>
      <c r="AR102" s="223" t="s">
        <v>204</v>
      </c>
      <c r="AT102" s="223" t="s">
        <v>303</v>
      </c>
      <c r="AU102" s="223" t="s">
        <v>83</v>
      </c>
      <c r="AY102" s="18" t="s">
        <v>153</v>
      </c>
      <c r="BE102" s="224">
        <f>IF(O102="základní",K102,0)</f>
        <v>0</v>
      </c>
      <c r="BF102" s="224">
        <f>IF(O102="snížená",K102,0)</f>
        <v>0</v>
      </c>
      <c r="BG102" s="224">
        <f>IF(O102="zákl. přenesená",K102,0)</f>
        <v>0</v>
      </c>
      <c r="BH102" s="224">
        <f>IF(O102="sníž. přenesená",K102,0)</f>
        <v>0</v>
      </c>
      <c r="BI102" s="224">
        <f>IF(O102="nulová",K102,0)</f>
        <v>0</v>
      </c>
      <c r="BJ102" s="18" t="s">
        <v>81</v>
      </c>
      <c r="BK102" s="224">
        <f>ROUND(P102*H102,2)</f>
        <v>0</v>
      </c>
      <c r="BL102" s="18" t="s">
        <v>159</v>
      </c>
      <c r="BM102" s="223" t="s">
        <v>442</v>
      </c>
    </row>
    <row r="103" s="2" customFormat="1">
      <c r="A103" s="39"/>
      <c r="B103" s="40"/>
      <c r="C103" s="41"/>
      <c r="D103" s="225" t="s">
        <v>161</v>
      </c>
      <c r="E103" s="41"/>
      <c r="F103" s="226" t="s">
        <v>441</v>
      </c>
      <c r="G103" s="41"/>
      <c r="H103" s="41"/>
      <c r="I103" s="227"/>
      <c r="J103" s="227"/>
      <c r="K103" s="41"/>
      <c r="L103" s="41"/>
      <c r="M103" s="45"/>
      <c r="N103" s="228"/>
      <c r="O103" s="229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161</v>
      </c>
      <c r="AU103" s="18" t="s">
        <v>83</v>
      </c>
    </row>
    <row r="104" s="13" customFormat="1">
      <c r="A104" s="13"/>
      <c r="B104" s="232"/>
      <c r="C104" s="233"/>
      <c r="D104" s="225" t="s">
        <v>165</v>
      </c>
      <c r="E104" s="234" t="s">
        <v>20</v>
      </c>
      <c r="F104" s="235" t="s">
        <v>443</v>
      </c>
      <c r="G104" s="233"/>
      <c r="H104" s="236">
        <v>484.79300000000001</v>
      </c>
      <c r="I104" s="237"/>
      <c r="J104" s="237"/>
      <c r="K104" s="233"/>
      <c r="L104" s="233"/>
      <c r="M104" s="238"/>
      <c r="N104" s="239"/>
      <c r="O104" s="240"/>
      <c r="P104" s="240"/>
      <c r="Q104" s="240"/>
      <c r="R104" s="240"/>
      <c r="S104" s="240"/>
      <c r="T104" s="240"/>
      <c r="U104" s="240"/>
      <c r="V104" s="240"/>
      <c r="W104" s="240"/>
      <c r="X104" s="241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83</v>
      </c>
      <c r="AV104" s="13" t="s">
        <v>83</v>
      </c>
      <c r="AW104" s="13" t="s">
        <v>5</v>
      </c>
      <c r="AX104" s="13" t="s">
        <v>81</v>
      </c>
      <c r="AY104" s="242" t="s">
        <v>153</v>
      </c>
    </row>
    <row r="105" s="2" customFormat="1" ht="24.15" customHeight="1">
      <c r="A105" s="39"/>
      <c r="B105" s="40"/>
      <c r="C105" s="210" t="s">
        <v>186</v>
      </c>
      <c r="D105" s="210" t="s">
        <v>155</v>
      </c>
      <c r="E105" s="211" t="s">
        <v>444</v>
      </c>
      <c r="F105" s="212" t="s">
        <v>445</v>
      </c>
      <c r="G105" s="213" t="s">
        <v>235</v>
      </c>
      <c r="H105" s="214">
        <v>1747</v>
      </c>
      <c r="I105" s="215"/>
      <c r="J105" s="215"/>
      <c r="K105" s="216">
        <f>ROUND(P105*H105,2)</f>
        <v>0</v>
      </c>
      <c r="L105" s="217"/>
      <c r="M105" s="45"/>
      <c r="N105" s="218" t="s">
        <v>20</v>
      </c>
      <c r="O105" s="219" t="s">
        <v>42</v>
      </c>
      <c r="P105" s="220">
        <f>I105+J105</f>
        <v>0</v>
      </c>
      <c r="Q105" s="220">
        <f>ROUND(I105*H105,2)</f>
        <v>0</v>
      </c>
      <c r="R105" s="220">
        <f>ROUND(J105*H105,2)</f>
        <v>0</v>
      </c>
      <c r="S105" s="85"/>
      <c r="T105" s="221">
        <f>S105*H105</f>
        <v>0</v>
      </c>
      <c r="U105" s="221">
        <v>0</v>
      </c>
      <c r="V105" s="221">
        <f>U105*H105</f>
        <v>0</v>
      </c>
      <c r="W105" s="221">
        <v>0</v>
      </c>
      <c r="X105" s="222">
        <f>W105*H105</f>
        <v>0</v>
      </c>
      <c r="Y105" s="39"/>
      <c r="Z105" s="39"/>
      <c r="AA105" s="39"/>
      <c r="AB105" s="39"/>
      <c r="AC105" s="39"/>
      <c r="AD105" s="39"/>
      <c r="AE105" s="39"/>
      <c r="AR105" s="223" t="s">
        <v>159</v>
      </c>
      <c r="AT105" s="223" t="s">
        <v>155</v>
      </c>
      <c r="AU105" s="223" t="s">
        <v>83</v>
      </c>
      <c r="AY105" s="18" t="s">
        <v>153</v>
      </c>
      <c r="BE105" s="224">
        <f>IF(O105="základní",K105,0)</f>
        <v>0</v>
      </c>
      <c r="BF105" s="224">
        <f>IF(O105="snížená",K105,0)</f>
        <v>0</v>
      </c>
      <c r="BG105" s="224">
        <f>IF(O105="zákl. přenesená",K105,0)</f>
        <v>0</v>
      </c>
      <c r="BH105" s="224">
        <f>IF(O105="sníž. přenesená",K105,0)</f>
        <v>0</v>
      </c>
      <c r="BI105" s="224">
        <f>IF(O105="nulová",K105,0)</f>
        <v>0</v>
      </c>
      <c r="BJ105" s="18" t="s">
        <v>81</v>
      </c>
      <c r="BK105" s="224">
        <f>ROUND(P105*H105,2)</f>
        <v>0</v>
      </c>
      <c r="BL105" s="18" t="s">
        <v>159</v>
      </c>
      <c r="BM105" s="223" t="s">
        <v>446</v>
      </c>
    </row>
    <row r="106" s="2" customFormat="1">
      <c r="A106" s="39"/>
      <c r="B106" s="40"/>
      <c r="C106" s="41"/>
      <c r="D106" s="225" t="s">
        <v>161</v>
      </c>
      <c r="E106" s="41"/>
      <c r="F106" s="226" t="s">
        <v>447</v>
      </c>
      <c r="G106" s="41"/>
      <c r="H106" s="41"/>
      <c r="I106" s="227"/>
      <c r="J106" s="227"/>
      <c r="K106" s="41"/>
      <c r="L106" s="41"/>
      <c r="M106" s="45"/>
      <c r="N106" s="228"/>
      <c r="O106" s="229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161</v>
      </c>
      <c r="AU106" s="18" t="s">
        <v>83</v>
      </c>
    </row>
    <row r="107" s="2" customFormat="1">
      <c r="A107" s="39"/>
      <c r="B107" s="40"/>
      <c r="C107" s="41"/>
      <c r="D107" s="230" t="s">
        <v>163</v>
      </c>
      <c r="E107" s="41"/>
      <c r="F107" s="231" t="s">
        <v>448</v>
      </c>
      <c r="G107" s="41"/>
      <c r="H107" s="41"/>
      <c r="I107" s="227"/>
      <c r="J107" s="227"/>
      <c r="K107" s="41"/>
      <c r="L107" s="41"/>
      <c r="M107" s="45"/>
      <c r="N107" s="228"/>
      <c r="O107" s="229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83</v>
      </c>
    </row>
    <row r="108" s="13" customFormat="1">
      <c r="A108" s="13"/>
      <c r="B108" s="232"/>
      <c r="C108" s="233"/>
      <c r="D108" s="225" t="s">
        <v>165</v>
      </c>
      <c r="E108" s="234" t="s">
        <v>20</v>
      </c>
      <c r="F108" s="235" t="s">
        <v>449</v>
      </c>
      <c r="G108" s="233"/>
      <c r="H108" s="236">
        <v>1747</v>
      </c>
      <c r="I108" s="237"/>
      <c r="J108" s="237"/>
      <c r="K108" s="233"/>
      <c r="L108" s="233"/>
      <c r="M108" s="238"/>
      <c r="N108" s="239"/>
      <c r="O108" s="240"/>
      <c r="P108" s="240"/>
      <c r="Q108" s="240"/>
      <c r="R108" s="240"/>
      <c r="S108" s="240"/>
      <c r="T108" s="240"/>
      <c r="U108" s="240"/>
      <c r="V108" s="240"/>
      <c r="W108" s="240"/>
      <c r="X108" s="241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83</v>
      </c>
      <c r="AV108" s="13" t="s">
        <v>83</v>
      </c>
      <c r="AW108" s="13" t="s">
        <v>5</v>
      </c>
      <c r="AX108" s="13" t="s">
        <v>81</v>
      </c>
      <c r="AY108" s="242" t="s">
        <v>153</v>
      </c>
    </row>
    <row r="109" s="2" customFormat="1" ht="16.5" customHeight="1">
      <c r="A109" s="39"/>
      <c r="B109" s="40"/>
      <c r="C109" s="254" t="s">
        <v>192</v>
      </c>
      <c r="D109" s="254" t="s">
        <v>303</v>
      </c>
      <c r="E109" s="255" t="s">
        <v>429</v>
      </c>
      <c r="F109" s="256" t="s">
        <v>430</v>
      </c>
      <c r="G109" s="257" t="s">
        <v>431</v>
      </c>
      <c r="H109" s="258">
        <v>52.409999999999997</v>
      </c>
      <c r="I109" s="259"/>
      <c r="J109" s="260"/>
      <c r="K109" s="261">
        <f>ROUND(P109*H109,2)</f>
        <v>0</v>
      </c>
      <c r="L109" s="260"/>
      <c r="M109" s="262"/>
      <c r="N109" s="263" t="s">
        <v>20</v>
      </c>
      <c r="O109" s="219" t="s">
        <v>42</v>
      </c>
      <c r="P109" s="220">
        <f>I109+J109</f>
        <v>0</v>
      </c>
      <c r="Q109" s="220">
        <f>ROUND(I109*H109,2)</f>
        <v>0</v>
      </c>
      <c r="R109" s="220">
        <f>ROUND(J109*H109,2)</f>
        <v>0</v>
      </c>
      <c r="S109" s="85"/>
      <c r="T109" s="221">
        <f>S109*H109</f>
        <v>0</v>
      </c>
      <c r="U109" s="221">
        <v>0.001</v>
      </c>
      <c r="V109" s="221">
        <f>U109*H109</f>
        <v>0.052409999999999998</v>
      </c>
      <c r="W109" s="221">
        <v>0</v>
      </c>
      <c r="X109" s="222">
        <f>W109*H109</f>
        <v>0</v>
      </c>
      <c r="Y109" s="39"/>
      <c r="Z109" s="39"/>
      <c r="AA109" s="39"/>
      <c r="AB109" s="39"/>
      <c r="AC109" s="39"/>
      <c r="AD109" s="39"/>
      <c r="AE109" s="39"/>
      <c r="AR109" s="223" t="s">
        <v>204</v>
      </c>
      <c r="AT109" s="223" t="s">
        <v>303</v>
      </c>
      <c r="AU109" s="223" t="s">
        <v>83</v>
      </c>
      <c r="AY109" s="18" t="s">
        <v>153</v>
      </c>
      <c r="BE109" s="224">
        <f>IF(O109="základní",K109,0)</f>
        <v>0</v>
      </c>
      <c r="BF109" s="224">
        <f>IF(O109="snížená",K109,0)</f>
        <v>0</v>
      </c>
      <c r="BG109" s="224">
        <f>IF(O109="zákl. přenesená",K109,0)</f>
        <v>0</v>
      </c>
      <c r="BH109" s="224">
        <f>IF(O109="sníž. přenesená",K109,0)</f>
        <v>0</v>
      </c>
      <c r="BI109" s="224">
        <f>IF(O109="nulová",K109,0)</f>
        <v>0</v>
      </c>
      <c r="BJ109" s="18" t="s">
        <v>81</v>
      </c>
      <c r="BK109" s="224">
        <f>ROUND(P109*H109,2)</f>
        <v>0</v>
      </c>
      <c r="BL109" s="18" t="s">
        <v>159</v>
      </c>
      <c r="BM109" s="223" t="s">
        <v>450</v>
      </c>
    </row>
    <row r="110" s="2" customFormat="1">
      <c r="A110" s="39"/>
      <c r="B110" s="40"/>
      <c r="C110" s="41"/>
      <c r="D110" s="225" t="s">
        <v>161</v>
      </c>
      <c r="E110" s="41"/>
      <c r="F110" s="226" t="s">
        <v>430</v>
      </c>
      <c r="G110" s="41"/>
      <c r="H110" s="41"/>
      <c r="I110" s="227"/>
      <c r="J110" s="227"/>
      <c r="K110" s="41"/>
      <c r="L110" s="41"/>
      <c r="M110" s="45"/>
      <c r="N110" s="228"/>
      <c r="O110" s="229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161</v>
      </c>
      <c r="AU110" s="18" t="s">
        <v>83</v>
      </c>
    </row>
    <row r="111" s="13" customFormat="1">
      <c r="A111" s="13"/>
      <c r="B111" s="232"/>
      <c r="C111" s="233"/>
      <c r="D111" s="225" t="s">
        <v>165</v>
      </c>
      <c r="E111" s="234" t="s">
        <v>20</v>
      </c>
      <c r="F111" s="235" t="s">
        <v>451</v>
      </c>
      <c r="G111" s="233"/>
      <c r="H111" s="236">
        <v>52.409999999999997</v>
      </c>
      <c r="I111" s="237"/>
      <c r="J111" s="237"/>
      <c r="K111" s="233"/>
      <c r="L111" s="233"/>
      <c r="M111" s="238"/>
      <c r="N111" s="239"/>
      <c r="O111" s="240"/>
      <c r="P111" s="240"/>
      <c r="Q111" s="240"/>
      <c r="R111" s="240"/>
      <c r="S111" s="240"/>
      <c r="T111" s="240"/>
      <c r="U111" s="240"/>
      <c r="V111" s="240"/>
      <c r="W111" s="240"/>
      <c r="X111" s="241"/>
      <c r="Y111" s="13"/>
      <c r="Z111" s="13"/>
      <c r="AA111" s="13"/>
      <c r="AB111" s="13"/>
      <c r="AC111" s="13"/>
      <c r="AD111" s="13"/>
      <c r="AE111" s="13"/>
      <c r="AT111" s="242" t="s">
        <v>165</v>
      </c>
      <c r="AU111" s="242" t="s">
        <v>83</v>
      </c>
      <c r="AV111" s="13" t="s">
        <v>83</v>
      </c>
      <c r="AW111" s="13" t="s">
        <v>5</v>
      </c>
      <c r="AX111" s="13" t="s">
        <v>81</v>
      </c>
      <c r="AY111" s="242" t="s">
        <v>153</v>
      </c>
    </row>
    <row r="112" s="2" customFormat="1" ht="24.15" customHeight="1">
      <c r="A112" s="39"/>
      <c r="B112" s="40"/>
      <c r="C112" s="210" t="s">
        <v>198</v>
      </c>
      <c r="D112" s="210" t="s">
        <v>155</v>
      </c>
      <c r="E112" s="211" t="s">
        <v>285</v>
      </c>
      <c r="F112" s="212" t="s">
        <v>286</v>
      </c>
      <c r="G112" s="213" t="s">
        <v>235</v>
      </c>
      <c r="H112" s="214">
        <v>3162</v>
      </c>
      <c r="I112" s="215"/>
      <c r="J112" s="215"/>
      <c r="K112" s="216">
        <f>ROUND(P112*H112,2)</f>
        <v>0</v>
      </c>
      <c r="L112" s="217"/>
      <c r="M112" s="45"/>
      <c r="N112" s="218" t="s">
        <v>20</v>
      </c>
      <c r="O112" s="219" t="s">
        <v>42</v>
      </c>
      <c r="P112" s="220">
        <f>I112+J112</f>
        <v>0</v>
      </c>
      <c r="Q112" s="220">
        <f>ROUND(I112*H112,2)</f>
        <v>0</v>
      </c>
      <c r="R112" s="220">
        <f>ROUND(J112*H112,2)</f>
        <v>0</v>
      </c>
      <c r="S112" s="85"/>
      <c r="T112" s="221">
        <f>S112*H112</f>
        <v>0</v>
      </c>
      <c r="U112" s="221">
        <v>0</v>
      </c>
      <c r="V112" s="221">
        <f>U112*H112</f>
        <v>0</v>
      </c>
      <c r="W112" s="221">
        <v>0</v>
      </c>
      <c r="X112" s="222">
        <f>W112*H112</f>
        <v>0</v>
      </c>
      <c r="Y112" s="39"/>
      <c r="Z112" s="39"/>
      <c r="AA112" s="39"/>
      <c r="AB112" s="39"/>
      <c r="AC112" s="39"/>
      <c r="AD112" s="39"/>
      <c r="AE112" s="39"/>
      <c r="AR112" s="223" t="s">
        <v>159</v>
      </c>
      <c r="AT112" s="223" t="s">
        <v>155</v>
      </c>
      <c r="AU112" s="223" t="s">
        <v>83</v>
      </c>
      <c r="AY112" s="18" t="s">
        <v>153</v>
      </c>
      <c r="BE112" s="224">
        <f>IF(O112="základní",K112,0)</f>
        <v>0</v>
      </c>
      <c r="BF112" s="224">
        <f>IF(O112="snížená",K112,0)</f>
        <v>0</v>
      </c>
      <c r="BG112" s="224">
        <f>IF(O112="zákl. přenesená",K112,0)</f>
        <v>0</v>
      </c>
      <c r="BH112" s="224">
        <f>IF(O112="sníž. přenesená",K112,0)</f>
        <v>0</v>
      </c>
      <c r="BI112" s="224">
        <f>IF(O112="nulová",K112,0)</f>
        <v>0</v>
      </c>
      <c r="BJ112" s="18" t="s">
        <v>81</v>
      </c>
      <c r="BK112" s="224">
        <f>ROUND(P112*H112,2)</f>
        <v>0</v>
      </c>
      <c r="BL112" s="18" t="s">
        <v>159</v>
      </c>
      <c r="BM112" s="223" t="s">
        <v>452</v>
      </c>
    </row>
    <row r="113" s="2" customFormat="1">
      <c r="A113" s="39"/>
      <c r="B113" s="40"/>
      <c r="C113" s="41"/>
      <c r="D113" s="225" t="s">
        <v>161</v>
      </c>
      <c r="E113" s="41"/>
      <c r="F113" s="226" t="s">
        <v>288</v>
      </c>
      <c r="G113" s="41"/>
      <c r="H113" s="41"/>
      <c r="I113" s="227"/>
      <c r="J113" s="227"/>
      <c r="K113" s="41"/>
      <c r="L113" s="41"/>
      <c r="M113" s="45"/>
      <c r="N113" s="228"/>
      <c r="O113" s="229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161</v>
      </c>
      <c r="AU113" s="18" t="s">
        <v>83</v>
      </c>
    </row>
    <row r="114" s="2" customFormat="1">
      <c r="A114" s="39"/>
      <c r="B114" s="40"/>
      <c r="C114" s="41"/>
      <c r="D114" s="230" t="s">
        <v>163</v>
      </c>
      <c r="E114" s="41"/>
      <c r="F114" s="231" t="s">
        <v>289</v>
      </c>
      <c r="G114" s="41"/>
      <c r="H114" s="41"/>
      <c r="I114" s="227"/>
      <c r="J114" s="227"/>
      <c r="K114" s="41"/>
      <c r="L114" s="41"/>
      <c r="M114" s="45"/>
      <c r="N114" s="228"/>
      <c r="O114" s="229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163</v>
      </c>
      <c r="AU114" s="18" t="s">
        <v>83</v>
      </c>
    </row>
    <row r="115" s="13" customFormat="1">
      <c r="A115" s="13"/>
      <c r="B115" s="232"/>
      <c r="C115" s="233"/>
      <c r="D115" s="225" t="s">
        <v>165</v>
      </c>
      <c r="E115" s="234" t="s">
        <v>20</v>
      </c>
      <c r="F115" s="235" t="s">
        <v>418</v>
      </c>
      <c r="G115" s="233"/>
      <c r="H115" s="236">
        <v>3162</v>
      </c>
      <c r="I115" s="237"/>
      <c r="J115" s="237"/>
      <c r="K115" s="233"/>
      <c r="L115" s="233"/>
      <c r="M115" s="238"/>
      <c r="N115" s="239"/>
      <c r="O115" s="240"/>
      <c r="P115" s="240"/>
      <c r="Q115" s="240"/>
      <c r="R115" s="240"/>
      <c r="S115" s="240"/>
      <c r="T115" s="240"/>
      <c r="U115" s="240"/>
      <c r="V115" s="240"/>
      <c r="W115" s="240"/>
      <c r="X115" s="241"/>
      <c r="Y115" s="13"/>
      <c r="Z115" s="13"/>
      <c r="AA115" s="13"/>
      <c r="AB115" s="13"/>
      <c r="AC115" s="13"/>
      <c r="AD115" s="13"/>
      <c r="AE115" s="13"/>
      <c r="AT115" s="242" t="s">
        <v>165</v>
      </c>
      <c r="AU115" s="242" t="s">
        <v>83</v>
      </c>
      <c r="AV115" s="13" t="s">
        <v>83</v>
      </c>
      <c r="AW115" s="13" t="s">
        <v>5</v>
      </c>
      <c r="AX115" s="13" t="s">
        <v>81</v>
      </c>
      <c r="AY115" s="242" t="s">
        <v>153</v>
      </c>
    </row>
    <row r="116" s="2" customFormat="1" ht="33" customHeight="1">
      <c r="A116" s="39"/>
      <c r="B116" s="40"/>
      <c r="C116" s="210" t="s">
        <v>204</v>
      </c>
      <c r="D116" s="210" t="s">
        <v>155</v>
      </c>
      <c r="E116" s="211" t="s">
        <v>453</v>
      </c>
      <c r="F116" s="212" t="s">
        <v>454</v>
      </c>
      <c r="G116" s="213" t="s">
        <v>235</v>
      </c>
      <c r="H116" s="214">
        <v>1747</v>
      </c>
      <c r="I116" s="215"/>
      <c r="J116" s="215"/>
      <c r="K116" s="216">
        <f>ROUND(P116*H116,2)</f>
        <v>0</v>
      </c>
      <c r="L116" s="217"/>
      <c r="M116" s="45"/>
      <c r="N116" s="218" t="s">
        <v>20</v>
      </c>
      <c r="O116" s="219" t="s">
        <v>42</v>
      </c>
      <c r="P116" s="220">
        <f>I116+J116</f>
        <v>0</v>
      </c>
      <c r="Q116" s="220">
        <f>ROUND(I116*H116,2)</f>
        <v>0</v>
      </c>
      <c r="R116" s="220">
        <f>ROUND(J116*H116,2)</f>
        <v>0</v>
      </c>
      <c r="S116" s="85"/>
      <c r="T116" s="221">
        <f>S116*H116</f>
        <v>0</v>
      </c>
      <c r="U116" s="221">
        <v>0</v>
      </c>
      <c r="V116" s="221">
        <f>U116*H116</f>
        <v>0</v>
      </c>
      <c r="W116" s="221">
        <v>0</v>
      </c>
      <c r="X116" s="222">
        <f>W116*H116</f>
        <v>0</v>
      </c>
      <c r="Y116" s="39"/>
      <c r="Z116" s="39"/>
      <c r="AA116" s="39"/>
      <c r="AB116" s="39"/>
      <c r="AC116" s="39"/>
      <c r="AD116" s="39"/>
      <c r="AE116" s="39"/>
      <c r="AR116" s="223" t="s">
        <v>159</v>
      </c>
      <c r="AT116" s="223" t="s">
        <v>155</v>
      </c>
      <c r="AU116" s="223" t="s">
        <v>83</v>
      </c>
      <c r="AY116" s="18" t="s">
        <v>153</v>
      </c>
      <c r="BE116" s="224">
        <f>IF(O116="základní",K116,0)</f>
        <v>0</v>
      </c>
      <c r="BF116" s="224">
        <f>IF(O116="snížená",K116,0)</f>
        <v>0</v>
      </c>
      <c r="BG116" s="224">
        <f>IF(O116="zákl. přenesená",K116,0)</f>
        <v>0</v>
      </c>
      <c r="BH116" s="224">
        <f>IF(O116="sníž. přenesená",K116,0)</f>
        <v>0</v>
      </c>
      <c r="BI116" s="224">
        <f>IF(O116="nulová",K116,0)</f>
        <v>0</v>
      </c>
      <c r="BJ116" s="18" t="s">
        <v>81</v>
      </c>
      <c r="BK116" s="224">
        <f>ROUND(P116*H116,2)</f>
        <v>0</v>
      </c>
      <c r="BL116" s="18" t="s">
        <v>159</v>
      </c>
      <c r="BM116" s="223" t="s">
        <v>455</v>
      </c>
    </row>
    <row r="117" s="2" customFormat="1">
      <c r="A117" s="39"/>
      <c r="B117" s="40"/>
      <c r="C117" s="41"/>
      <c r="D117" s="225" t="s">
        <v>161</v>
      </c>
      <c r="E117" s="41"/>
      <c r="F117" s="226" t="s">
        <v>456</v>
      </c>
      <c r="G117" s="41"/>
      <c r="H117" s="41"/>
      <c r="I117" s="227"/>
      <c r="J117" s="227"/>
      <c r="K117" s="41"/>
      <c r="L117" s="41"/>
      <c r="M117" s="45"/>
      <c r="N117" s="228"/>
      <c r="O117" s="229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161</v>
      </c>
      <c r="AU117" s="18" t="s">
        <v>83</v>
      </c>
    </row>
    <row r="118" s="2" customFormat="1">
      <c r="A118" s="39"/>
      <c r="B118" s="40"/>
      <c r="C118" s="41"/>
      <c r="D118" s="230" t="s">
        <v>163</v>
      </c>
      <c r="E118" s="41"/>
      <c r="F118" s="231" t="s">
        <v>457</v>
      </c>
      <c r="G118" s="41"/>
      <c r="H118" s="41"/>
      <c r="I118" s="227"/>
      <c r="J118" s="227"/>
      <c r="K118" s="41"/>
      <c r="L118" s="41"/>
      <c r="M118" s="45"/>
      <c r="N118" s="228"/>
      <c r="O118" s="229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163</v>
      </c>
      <c r="AU118" s="18" t="s">
        <v>83</v>
      </c>
    </row>
    <row r="119" s="13" customFormat="1">
      <c r="A119" s="13"/>
      <c r="B119" s="232"/>
      <c r="C119" s="233"/>
      <c r="D119" s="225" t="s">
        <v>165</v>
      </c>
      <c r="E119" s="234" t="s">
        <v>20</v>
      </c>
      <c r="F119" s="235" t="s">
        <v>449</v>
      </c>
      <c r="G119" s="233"/>
      <c r="H119" s="236">
        <v>1747</v>
      </c>
      <c r="I119" s="237"/>
      <c r="J119" s="237"/>
      <c r="K119" s="233"/>
      <c r="L119" s="233"/>
      <c r="M119" s="238"/>
      <c r="N119" s="239"/>
      <c r="O119" s="240"/>
      <c r="P119" s="240"/>
      <c r="Q119" s="240"/>
      <c r="R119" s="240"/>
      <c r="S119" s="240"/>
      <c r="T119" s="240"/>
      <c r="U119" s="240"/>
      <c r="V119" s="240"/>
      <c r="W119" s="240"/>
      <c r="X119" s="241"/>
      <c r="Y119" s="13"/>
      <c r="Z119" s="13"/>
      <c r="AA119" s="13"/>
      <c r="AB119" s="13"/>
      <c r="AC119" s="13"/>
      <c r="AD119" s="13"/>
      <c r="AE119" s="13"/>
      <c r="AT119" s="242" t="s">
        <v>165</v>
      </c>
      <c r="AU119" s="242" t="s">
        <v>83</v>
      </c>
      <c r="AV119" s="13" t="s">
        <v>83</v>
      </c>
      <c r="AW119" s="13" t="s">
        <v>5</v>
      </c>
      <c r="AX119" s="13" t="s">
        <v>81</v>
      </c>
      <c r="AY119" s="242" t="s">
        <v>153</v>
      </c>
    </row>
    <row r="120" s="2" customFormat="1" ht="16.5" customHeight="1">
      <c r="A120" s="39"/>
      <c r="B120" s="40"/>
      <c r="C120" s="210" t="s">
        <v>208</v>
      </c>
      <c r="D120" s="210" t="s">
        <v>155</v>
      </c>
      <c r="E120" s="211" t="s">
        <v>458</v>
      </c>
      <c r="F120" s="212" t="s">
        <v>459</v>
      </c>
      <c r="G120" s="213" t="s">
        <v>243</v>
      </c>
      <c r="H120" s="214">
        <v>8.7349999999999994</v>
      </c>
      <c r="I120" s="215"/>
      <c r="J120" s="215"/>
      <c r="K120" s="216">
        <f>ROUND(P120*H120,2)</f>
        <v>0</v>
      </c>
      <c r="L120" s="217"/>
      <c r="M120" s="45"/>
      <c r="N120" s="218" t="s">
        <v>20</v>
      </c>
      <c r="O120" s="219" t="s">
        <v>42</v>
      </c>
      <c r="P120" s="220">
        <f>I120+J120</f>
        <v>0</v>
      </c>
      <c r="Q120" s="220">
        <f>ROUND(I120*H120,2)</f>
        <v>0</v>
      </c>
      <c r="R120" s="220">
        <f>ROUND(J120*H120,2)</f>
        <v>0</v>
      </c>
      <c r="S120" s="85"/>
      <c r="T120" s="221">
        <f>S120*H120</f>
        <v>0</v>
      </c>
      <c r="U120" s="221">
        <v>0</v>
      </c>
      <c r="V120" s="221">
        <f>U120*H120</f>
        <v>0</v>
      </c>
      <c r="W120" s="221">
        <v>0</v>
      </c>
      <c r="X120" s="222">
        <f>W120*H120</f>
        <v>0</v>
      </c>
      <c r="Y120" s="39"/>
      <c r="Z120" s="39"/>
      <c r="AA120" s="39"/>
      <c r="AB120" s="39"/>
      <c r="AC120" s="39"/>
      <c r="AD120" s="39"/>
      <c r="AE120" s="39"/>
      <c r="AR120" s="223" t="s">
        <v>159</v>
      </c>
      <c r="AT120" s="223" t="s">
        <v>155</v>
      </c>
      <c r="AU120" s="223" t="s">
        <v>83</v>
      </c>
      <c r="AY120" s="18" t="s">
        <v>153</v>
      </c>
      <c r="BE120" s="224">
        <f>IF(O120="základní",K120,0)</f>
        <v>0</v>
      </c>
      <c r="BF120" s="224">
        <f>IF(O120="snížená",K120,0)</f>
        <v>0</v>
      </c>
      <c r="BG120" s="224">
        <f>IF(O120="zákl. přenesená",K120,0)</f>
        <v>0</v>
      </c>
      <c r="BH120" s="224">
        <f>IF(O120="sníž. přenesená",K120,0)</f>
        <v>0</v>
      </c>
      <c r="BI120" s="224">
        <f>IF(O120="nulová",K120,0)</f>
        <v>0</v>
      </c>
      <c r="BJ120" s="18" t="s">
        <v>81</v>
      </c>
      <c r="BK120" s="224">
        <f>ROUND(P120*H120,2)</f>
        <v>0</v>
      </c>
      <c r="BL120" s="18" t="s">
        <v>159</v>
      </c>
      <c r="BM120" s="223" t="s">
        <v>460</v>
      </c>
    </row>
    <row r="121" s="2" customFormat="1">
      <c r="A121" s="39"/>
      <c r="B121" s="40"/>
      <c r="C121" s="41"/>
      <c r="D121" s="225" t="s">
        <v>161</v>
      </c>
      <c r="E121" s="41"/>
      <c r="F121" s="226" t="s">
        <v>461</v>
      </c>
      <c r="G121" s="41"/>
      <c r="H121" s="41"/>
      <c r="I121" s="227"/>
      <c r="J121" s="227"/>
      <c r="K121" s="41"/>
      <c r="L121" s="41"/>
      <c r="M121" s="45"/>
      <c r="N121" s="228"/>
      <c r="O121" s="229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161</v>
      </c>
      <c r="AU121" s="18" t="s">
        <v>83</v>
      </c>
    </row>
    <row r="122" s="2" customFormat="1">
      <c r="A122" s="39"/>
      <c r="B122" s="40"/>
      <c r="C122" s="41"/>
      <c r="D122" s="230" t="s">
        <v>163</v>
      </c>
      <c r="E122" s="41"/>
      <c r="F122" s="231" t="s">
        <v>462</v>
      </c>
      <c r="G122" s="41"/>
      <c r="H122" s="41"/>
      <c r="I122" s="227"/>
      <c r="J122" s="227"/>
      <c r="K122" s="41"/>
      <c r="L122" s="41"/>
      <c r="M122" s="45"/>
      <c r="N122" s="228"/>
      <c r="O122" s="229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83</v>
      </c>
    </row>
    <row r="123" s="13" customFormat="1">
      <c r="A123" s="13"/>
      <c r="B123" s="232"/>
      <c r="C123" s="233"/>
      <c r="D123" s="225" t="s">
        <v>165</v>
      </c>
      <c r="E123" s="234" t="s">
        <v>20</v>
      </c>
      <c r="F123" s="235" t="s">
        <v>463</v>
      </c>
      <c r="G123" s="233"/>
      <c r="H123" s="236">
        <v>8.7349999999999994</v>
      </c>
      <c r="I123" s="237"/>
      <c r="J123" s="237"/>
      <c r="K123" s="233"/>
      <c r="L123" s="233"/>
      <c r="M123" s="238"/>
      <c r="N123" s="239"/>
      <c r="O123" s="240"/>
      <c r="P123" s="240"/>
      <c r="Q123" s="240"/>
      <c r="R123" s="240"/>
      <c r="S123" s="240"/>
      <c r="T123" s="240"/>
      <c r="U123" s="240"/>
      <c r="V123" s="240"/>
      <c r="W123" s="240"/>
      <c r="X123" s="241"/>
      <c r="Y123" s="13"/>
      <c r="Z123" s="13"/>
      <c r="AA123" s="13"/>
      <c r="AB123" s="13"/>
      <c r="AC123" s="13"/>
      <c r="AD123" s="13"/>
      <c r="AE123" s="13"/>
      <c r="AT123" s="242" t="s">
        <v>165</v>
      </c>
      <c r="AU123" s="242" t="s">
        <v>83</v>
      </c>
      <c r="AV123" s="13" t="s">
        <v>83</v>
      </c>
      <c r="AW123" s="13" t="s">
        <v>5</v>
      </c>
      <c r="AX123" s="13" t="s">
        <v>81</v>
      </c>
      <c r="AY123" s="242" t="s">
        <v>153</v>
      </c>
    </row>
    <row r="124" s="2" customFormat="1" ht="21.75" customHeight="1">
      <c r="A124" s="39"/>
      <c r="B124" s="40"/>
      <c r="C124" s="210" t="s">
        <v>214</v>
      </c>
      <c r="D124" s="210" t="s">
        <v>155</v>
      </c>
      <c r="E124" s="211" t="s">
        <v>464</v>
      </c>
      <c r="F124" s="212" t="s">
        <v>465</v>
      </c>
      <c r="G124" s="213" t="s">
        <v>243</v>
      </c>
      <c r="H124" s="214">
        <v>8.7349999999999994</v>
      </c>
      <c r="I124" s="215"/>
      <c r="J124" s="215"/>
      <c r="K124" s="216">
        <f>ROUND(P124*H124,2)</f>
        <v>0</v>
      </c>
      <c r="L124" s="217"/>
      <c r="M124" s="45"/>
      <c r="N124" s="218" t="s">
        <v>20</v>
      </c>
      <c r="O124" s="219" t="s">
        <v>42</v>
      </c>
      <c r="P124" s="220">
        <f>I124+J124</f>
        <v>0</v>
      </c>
      <c r="Q124" s="220">
        <f>ROUND(I124*H124,2)</f>
        <v>0</v>
      </c>
      <c r="R124" s="220">
        <f>ROUND(J124*H124,2)</f>
        <v>0</v>
      </c>
      <c r="S124" s="85"/>
      <c r="T124" s="221">
        <f>S124*H124</f>
        <v>0</v>
      </c>
      <c r="U124" s="221">
        <v>0</v>
      </c>
      <c r="V124" s="221">
        <f>U124*H124</f>
        <v>0</v>
      </c>
      <c r="W124" s="221">
        <v>0</v>
      </c>
      <c r="X124" s="222">
        <f>W124*H124</f>
        <v>0</v>
      </c>
      <c r="Y124" s="39"/>
      <c r="Z124" s="39"/>
      <c r="AA124" s="39"/>
      <c r="AB124" s="39"/>
      <c r="AC124" s="39"/>
      <c r="AD124" s="39"/>
      <c r="AE124" s="39"/>
      <c r="AR124" s="223" t="s">
        <v>159</v>
      </c>
      <c r="AT124" s="223" t="s">
        <v>155</v>
      </c>
      <c r="AU124" s="223" t="s">
        <v>83</v>
      </c>
      <c r="AY124" s="18" t="s">
        <v>153</v>
      </c>
      <c r="BE124" s="224">
        <f>IF(O124="základní",K124,0)</f>
        <v>0</v>
      </c>
      <c r="BF124" s="224">
        <f>IF(O124="snížená",K124,0)</f>
        <v>0</v>
      </c>
      <c r="BG124" s="224">
        <f>IF(O124="zákl. přenesená",K124,0)</f>
        <v>0</v>
      </c>
      <c r="BH124" s="224">
        <f>IF(O124="sníž. přenesená",K124,0)</f>
        <v>0</v>
      </c>
      <c r="BI124" s="224">
        <f>IF(O124="nulová",K124,0)</f>
        <v>0</v>
      </c>
      <c r="BJ124" s="18" t="s">
        <v>81</v>
      </c>
      <c r="BK124" s="224">
        <f>ROUND(P124*H124,2)</f>
        <v>0</v>
      </c>
      <c r="BL124" s="18" t="s">
        <v>159</v>
      </c>
      <c r="BM124" s="223" t="s">
        <v>466</v>
      </c>
    </row>
    <row r="125" s="2" customFormat="1">
      <c r="A125" s="39"/>
      <c r="B125" s="40"/>
      <c r="C125" s="41"/>
      <c r="D125" s="225" t="s">
        <v>161</v>
      </c>
      <c r="E125" s="41"/>
      <c r="F125" s="226" t="s">
        <v>467</v>
      </c>
      <c r="G125" s="41"/>
      <c r="H125" s="41"/>
      <c r="I125" s="227"/>
      <c r="J125" s="227"/>
      <c r="K125" s="41"/>
      <c r="L125" s="41"/>
      <c r="M125" s="45"/>
      <c r="N125" s="228"/>
      <c r="O125" s="229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161</v>
      </c>
      <c r="AU125" s="18" t="s">
        <v>83</v>
      </c>
    </row>
    <row r="126" s="2" customFormat="1">
      <c r="A126" s="39"/>
      <c r="B126" s="40"/>
      <c r="C126" s="41"/>
      <c r="D126" s="230" t="s">
        <v>163</v>
      </c>
      <c r="E126" s="41"/>
      <c r="F126" s="231" t="s">
        <v>468</v>
      </c>
      <c r="G126" s="41"/>
      <c r="H126" s="41"/>
      <c r="I126" s="227"/>
      <c r="J126" s="227"/>
      <c r="K126" s="41"/>
      <c r="L126" s="41"/>
      <c r="M126" s="45"/>
      <c r="N126" s="228"/>
      <c r="O126" s="229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163</v>
      </c>
      <c r="AU126" s="18" t="s">
        <v>83</v>
      </c>
    </row>
    <row r="127" s="13" customFormat="1">
      <c r="A127" s="13"/>
      <c r="B127" s="232"/>
      <c r="C127" s="233"/>
      <c r="D127" s="225" t="s">
        <v>165</v>
      </c>
      <c r="E127" s="234" t="s">
        <v>20</v>
      </c>
      <c r="F127" s="235" t="s">
        <v>463</v>
      </c>
      <c r="G127" s="233"/>
      <c r="H127" s="236">
        <v>8.7349999999999994</v>
      </c>
      <c r="I127" s="237"/>
      <c r="J127" s="237"/>
      <c r="K127" s="233"/>
      <c r="L127" s="233"/>
      <c r="M127" s="238"/>
      <c r="N127" s="239"/>
      <c r="O127" s="240"/>
      <c r="P127" s="240"/>
      <c r="Q127" s="240"/>
      <c r="R127" s="240"/>
      <c r="S127" s="240"/>
      <c r="T127" s="240"/>
      <c r="U127" s="240"/>
      <c r="V127" s="240"/>
      <c r="W127" s="240"/>
      <c r="X127" s="241"/>
      <c r="Y127" s="13"/>
      <c r="Z127" s="13"/>
      <c r="AA127" s="13"/>
      <c r="AB127" s="13"/>
      <c r="AC127" s="13"/>
      <c r="AD127" s="13"/>
      <c r="AE127" s="13"/>
      <c r="AT127" s="242" t="s">
        <v>165</v>
      </c>
      <c r="AU127" s="242" t="s">
        <v>83</v>
      </c>
      <c r="AV127" s="13" t="s">
        <v>83</v>
      </c>
      <c r="AW127" s="13" t="s">
        <v>5</v>
      </c>
      <c r="AX127" s="13" t="s">
        <v>81</v>
      </c>
      <c r="AY127" s="242" t="s">
        <v>153</v>
      </c>
    </row>
    <row r="128" s="2" customFormat="1" ht="24.15" customHeight="1">
      <c r="A128" s="39"/>
      <c r="B128" s="40"/>
      <c r="C128" s="210" t="s">
        <v>220</v>
      </c>
      <c r="D128" s="210" t="s">
        <v>155</v>
      </c>
      <c r="E128" s="211" t="s">
        <v>469</v>
      </c>
      <c r="F128" s="212" t="s">
        <v>470</v>
      </c>
      <c r="G128" s="213" t="s">
        <v>243</v>
      </c>
      <c r="H128" s="214">
        <v>43.674999999999997</v>
      </c>
      <c r="I128" s="215"/>
      <c r="J128" s="215"/>
      <c r="K128" s="216">
        <f>ROUND(P128*H128,2)</f>
        <v>0</v>
      </c>
      <c r="L128" s="217"/>
      <c r="M128" s="45"/>
      <c r="N128" s="218" t="s">
        <v>20</v>
      </c>
      <c r="O128" s="219" t="s">
        <v>42</v>
      </c>
      <c r="P128" s="220">
        <f>I128+J128</f>
        <v>0</v>
      </c>
      <c r="Q128" s="220">
        <f>ROUND(I128*H128,2)</f>
        <v>0</v>
      </c>
      <c r="R128" s="220">
        <f>ROUND(J128*H128,2)</f>
        <v>0</v>
      </c>
      <c r="S128" s="85"/>
      <c r="T128" s="221">
        <f>S128*H128</f>
        <v>0</v>
      </c>
      <c r="U128" s="221">
        <v>0</v>
      </c>
      <c r="V128" s="221">
        <f>U128*H128</f>
        <v>0</v>
      </c>
      <c r="W128" s="221">
        <v>0</v>
      </c>
      <c r="X128" s="222">
        <f>W128*H128</f>
        <v>0</v>
      </c>
      <c r="Y128" s="39"/>
      <c r="Z128" s="39"/>
      <c r="AA128" s="39"/>
      <c r="AB128" s="39"/>
      <c r="AC128" s="39"/>
      <c r="AD128" s="39"/>
      <c r="AE128" s="39"/>
      <c r="AR128" s="223" t="s">
        <v>159</v>
      </c>
      <c r="AT128" s="223" t="s">
        <v>155</v>
      </c>
      <c r="AU128" s="223" t="s">
        <v>83</v>
      </c>
      <c r="AY128" s="18" t="s">
        <v>153</v>
      </c>
      <c r="BE128" s="224">
        <f>IF(O128="základní",K128,0)</f>
        <v>0</v>
      </c>
      <c r="BF128" s="224">
        <f>IF(O128="snížená",K128,0)</f>
        <v>0</v>
      </c>
      <c r="BG128" s="224">
        <f>IF(O128="zákl. přenesená",K128,0)</f>
        <v>0</v>
      </c>
      <c r="BH128" s="224">
        <f>IF(O128="sníž. přenesená",K128,0)</f>
        <v>0</v>
      </c>
      <c r="BI128" s="224">
        <f>IF(O128="nulová",K128,0)</f>
        <v>0</v>
      </c>
      <c r="BJ128" s="18" t="s">
        <v>81</v>
      </c>
      <c r="BK128" s="224">
        <f>ROUND(P128*H128,2)</f>
        <v>0</v>
      </c>
      <c r="BL128" s="18" t="s">
        <v>159</v>
      </c>
      <c r="BM128" s="223" t="s">
        <v>471</v>
      </c>
    </row>
    <row r="129" s="2" customFormat="1">
      <c r="A129" s="39"/>
      <c r="B129" s="40"/>
      <c r="C129" s="41"/>
      <c r="D129" s="225" t="s">
        <v>161</v>
      </c>
      <c r="E129" s="41"/>
      <c r="F129" s="226" t="s">
        <v>472</v>
      </c>
      <c r="G129" s="41"/>
      <c r="H129" s="41"/>
      <c r="I129" s="227"/>
      <c r="J129" s="227"/>
      <c r="K129" s="41"/>
      <c r="L129" s="41"/>
      <c r="M129" s="45"/>
      <c r="N129" s="228"/>
      <c r="O129" s="229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161</v>
      </c>
      <c r="AU129" s="18" t="s">
        <v>83</v>
      </c>
    </row>
    <row r="130" s="2" customFormat="1">
      <c r="A130" s="39"/>
      <c r="B130" s="40"/>
      <c r="C130" s="41"/>
      <c r="D130" s="230" t="s">
        <v>163</v>
      </c>
      <c r="E130" s="41"/>
      <c r="F130" s="231" t="s">
        <v>473</v>
      </c>
      <c r="G130" s="41"/>
      <c r="H130" s="41"/>
      <c r="I130" s="227"/>
      <c r="J130" s="227"/>
      <c r="K130" s="41"/>
      <c r="L130" s="41"/>
      <c r="M130" s="45"/>
      <c r="N130" s="228"/>
      <c r="O130" s="229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163</v>
      </c>
      <c r="AU130" s="18" t="s">
        <v>83</v>
      </c>
    </row>
    <row r="131" s="13" customFormat="1">
      <c r="A131" s="13"/>
      <c r="B131" s="232"/>
      <c r="C131" s="233"/>
      <c r="D131" s="225" t="s">
        <v>165</v>
      </c>
      <c r="E131" s="234" t="s">
        <v>20</v>
      </c>
      <c r="F131" s="235" t="s">
        <v>474</v>
      </c>
      <c r="G131" s="233"/>
      <c r="H131" s="236">
        <v>43.674999999999997</v>
      </c>
      <c r="I131" s="237"/>
      <c r="J131" s="237"/>
      <c r="K131" s="233"/>
      <c r="L131" s="233"/>
      <c r="M131" s="238"/>
      <c r="N131" s="239"/>
      <c r="O131" s="240"/>
      <c r="P131" s="240"/>
      <c r="Q131" s="240"/>
      <c r="R131" s="240"/>
      <c r="S131" s="240"/>
      <c r="T131" s="240"/>
      <c r="U131" s="240"/>
      <c r="V131" s="240"/>
      <c r="W131" s="240"/>
      <c r="X131" s="241"/>
      <c r="Y131" s="13"/>
      <c r="Z131" s="13"/>
      <c r="AA131" s="13"/>
      <c r="AB131" s="13"/>
      <c r="AC131" s="13"/>
      <c r="AD131" s="13"/>
      <c r="AE131" s="13"/>
      <c r="AT131" s="242" t="s">
        <v>165</v>
      </c>
      <c r="AU131" s="242" t="s">
        <v>83</v>
      </c>
      <c r="AV131" s="13" t="s">
        <v>83</v>
      </c>
      <c r="AW131" s="13" t="s">
        <v>5</v>
      </c>
      <c r="AX131" s="13" t="s">
        <v>81</v>
      </c>
      <c r="AY131" s="242" t="s">
        <v>153</v>
      </c>
    </row>
    <row r="132" s="12" customFormat="1" ht="22.8" customHeight="1">
      <c r="A132" s="12"/>
      <c r="B132" s="193"/>
      <c r="C132" s="194"/>
      <c r="D132" s="195" t="s">
        <v>72</v>
      </c>
      <c r="E132" s="208" t="s">
        <v>159</v>
      </c>
      <c r="F132" s="208" t="s">
        <v>475</v>
      </c>
      <c r="G132" s="194"/>
      <c r="H132" s="194"/>
      <c r="I132" s="197"/>
      <c r="J132" s="197"/>
      <c r="K132" s="209">
        <f>BK132</f>
        <v>0</v>
      </c>
      <c r="L132" s="194"/>
      <c r="M132" s="199"/>
      <c r="N132" s="200"/>
      <c r="O132" s="201"/>
      <c r="P132" s="201"/>
      <c r="Q132" s="202">
        <f>SUM(Q133:Q139)</f>
        <v>0</v>
      </c>
      <c r="R132" s="202">
        <f>SUM(R133:R139)</f>
        <v>0</v>
      </c>
      <c r="S132" s="201"/>
      <c r="T132" s="203">
        <f>SUM(T133:T139)</f>
        <v>0</v>
      </c>
      <c r="U132" s="201"/>
      <c r="V132" s="203">
        <f>SUM(V133:V139)</f>
        <v>40.194000000000003</v>
      </c>
      <c r="W132" s="201"/>
      <c r="X132" s="204">
        <f>SUM(X133:X139)</f>
        <v>0</v>
      </c>
      <c r="Y132" s="12"/>
      <c r="Z132" s="12"/>
      <c r="AA132" s="12"/>
      <c r="AB132" s="12"/>
      <c r="AC132" s="12"/>
      <c r="AD132" s="12"/>
      <c r="AE132" s="12"/>
      <c r="AR132" s="205" t="s">
        <v>81</v>
      </c>
      <c r="AT132" s="206" t="s">
        <v>72</v>
      </c>
      <c r="AU132" s="206" t="s">
        <v>81</v>
      </c>
      <c r="AY132" s="205" t="s">
        <v>153</v>
      </c>
      <c r="BK132" s="207">
        <f>SUM(BK133:BK139)</f>
        <v>0</v>
      </c>
    </row>
    <row r="133" s="2" customFormat="1" ht="24.15" customHeight="1">
      <c r="A133" s="39"/>
      <c r="B133" s="40"/>
      <c r="C133" s="210" t="s">
        <v>226</v>
      </c>
      <c r="D133" s="210" t="s">
        <v>155</v>
      </c>
      <c r="E133" s="211" t="s">
        <v>476</v>
      </c>
      <c r="F133" s="212" t="s">
        <v>477</v>
      </c>
      <c r="G133" s="213" t="s">
        <v>243</v>
      </c>
      <c r="H133" s="214">
        <v>21.75</v>
      </c>
      <c r="I133" s="215"/>
      <c r="J133" s="215"/>
      <c r="K133" s="216">
        <f>ROUND(P133*H133,2)</f>
        <v>0</v>
      </c>
      <c r="L133" s="217"/>
      <c r="M133" s="45"/>
      <c r="N133" s="218" t="s">
        <v>20</v>
      </c>
      <c r="O133" s="219" t="s">
        <v>42</v>
      </c>
      <c r="P133" s="220">
        <f>I133+J133</f>
        <v>0</v>
      </c>
      <c r="Q133" s="220">
        <f>ROUND(I133*H133,2)</f>
        <v>0</v>
      </c>
      <c r="R133" s="220">
        <f>ROUND(J133*H133,2)</f>
        <v>0</v>
      </c>
      <c r="S133" s="85"/>
      <c r="T133" s="221">
        <f>S133*H133</f>
        <v>0</v>
      </c>
      <c r="U133" s="221">
        <v>1.8480000000000001</v>
      </c>
      <c r="V133" s="221">
        <f>U133*H133</f>
        <v>40.194000000000003</v>
      </c>
      <c r="W133" s="221">
        <v>0</v>
      </c>
      <c r="X133" s="222">
        <f>W133*H133</f>
        <v>0</v>
      </c>
      <c r="Y133" s="39"/>
      <c r="Z133" s="39"/>
      <c r="AA133" s="39"/>
      <c r="AB133" s="39"/>
      <c r="AC133" s="39"/>
      <c r="AD133" s="39"/>
      <c r="AE133" s="39"/>
      <c r="AR133" s="223" t="s">
        <v>159</v>
      </c>
      <c r="AT133" s="223" t="s">
        <v>155</v>
      </c>
      <c r="AU133" s="223" t="s">
        <v>83</v>
      </c>
      <c r="AY133" s="18" t="s">
        <v>153</v>
      </c>
      <c r="BE133" s="224">
        <f>IF(O133="základní",K133,0)</f>
        <v>0</v>
      </c>
      <c r="BF133" s="224">
        <f>IF(O133="snížená",K133,0)</f>
        <v>0</v>
      </c>
      <c r="BG133" s="224">
        <f>IF(O133="zákl. přenesená",K133,0)</f>
        <v>0</v>
      </c>
      <c r="BH133" s="224">
        <f>IF(O133="sníž. přenesená",K133,0)</f>
        <v>0</v>
      </c>
      <c r="BI133" s="224">
        <f>IF(O133="nulová",K133,0)</f>
        <v>0</v>
      </c>
      <c r="BJ133" s="18" t="s">
        <v>81</v>
      </c>
      <c r="BK133" s="224">
        <f>ROUND(P133*H133,2)</f>
        <v>0</v>
      </c>
      <c r="BL133" s="18" t="s">
        <v>159</v>
      </c>
      <c r="BM133" s="223" t="s">
        <v>478</v>
      </c>
    </row>
    <row r="134" s="2" customFormat="1">
      <c r="A134" s="39"/>
      <c r="B134" s="40"/>
      <c r="C134" s="41"/>
      <c r="D134" s="225" t="s">
        <v>161</v>
      </c>
      <c r="E134" s="41"/>
      <c r="F134" s="226" t="s">
        <v>479</v>
      </c>
      <c r="G134" s="41"/>
      <c r="H134" s="41"/>
      <c r="I134" s="227"/>
      <c r="J134" s="227"/>
      <c r="K134" s="41"/>
      <c r="L134" s="41"/>
      <c r="M134" s="45"/>
      <c r="N134" s="228"/>
      <c r="O134" s="229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161</v>
      </c>
      <c r="AU134" s="18" t="s">
        <v>83</v>
      </c>
    </row>
    <row r="135" s="2" customFormat="1">
      <c r="A135" s="39"/>
      <c r="B135" s="40"/>
      <c r="C135" s="41"/>
      <c r="D135" s="230" t="s">
        <v>163</v>
      </c>
      <c r="E135" s="41"/>
      <c r="F135" s="231" t="s">
        <v>480</v>
      </c>
      <c r="G135" s="41"/>
      <c r="H135" s="41"/>
      <c r="I135" s="227"/>
      <c r="J135" s="227"/>
      <c r="K135" s="41"/>
      <c r="L135" s="41"/>
      <c r="M135" s="45"/>
      <c r="N135" s="228"/>
      <c r="O135" s="229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163</v>
      </c>
      <c r="AU135" s="18" t="s">
        <v>83</v>
      </c>
    </row>
    <row r="136" s="13" customFormat="1">
      <c r="A136" s="13"/>
      <c r="B136" s="232"/>
      <c r="C136" s="233"/>
      <c r="D136" s="225" t="s">
        <v>165</v>
      </c>
      <c r="E136" s="234" t="s">
        <v>20</v>
      </c>
      <c r="F136" s="235" t="s">
        <v>481</v>
      </c>
      <c r="G136" s="233"/>
      <c r="H136" s="236">
        <v>2.25</v>
      </c>
      <c r="I136" s="237"/>
      <c r="J136" s="237"/>
      <c r="K136" s="233"/>
      <c r="L136" s="233"/>
      <c r="M136" s="238"/>
      <c r="N136" s="239"/>
      <c r="O136" s="240"/>
      <c r="P136" s="240"/>
      <c r="Q136" s="240"/>
      <c r="R136" s="240"/>
      <c r="S136" s="240"/>
      <c r="T136" s="240"/>
      <c r="U136" s="240"/>
      <c r="V136" s="240"/>
      <c r="W136" s="240"/>
      <c r="X136" s="241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83</v>
      </c>
      <c r="AV136" s="13" t="s">
        <v>83</v>
      </c>
      <c r="AW136" s="13" t="s">
        <v>5</v>
      </c>
      <c r="AX136" s="13" t="s">
        <v>73</v>
      </c>
      <c r="AY136" s="242" t="s">
        <v>153</v>
      </c>
    </row>
    <row r="137" s="13" customFormat="1">
      <c r="A137" s="13"/>
      <c r="B137" s="232"/>
      <c r="C137" s="233"/>
      <c r="D137" s="225" t="s">
        <v>165</v>
      </c>
      <c r="E137" s="234" t="s">
        <v>20</v>
      </c>
      <c r="F137" s="235" t="s">
        <v>482</v>
      </c>
      <c r="G137" s="233"/>
      <c r="H137" s="236">
        <v>6</v>
      </c>
      <c r="I137" s="237"/>
      <c r="J137" s="237"/>
      <c r="K137" s="233"/>
      <c r="L137" s="233"/>
      <c r="M137" s="238"/>
      <c r="N137" s="239"/>
      <c r="O137" s="240"/>
      <c r="P137" s="240"/>
      <c r="Q137" s="240"/>
      <c r="R137" s="240"/>
      <c r="S137" s="240"/>
      <c r="T137" s="240"/>
      <c r="U137" s="240"/>
      <c r="V137" s="240"/>
      <c r="W137" s="240"/>
      <c r="X137" s="241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83</v>
      </c>
      <c r="AV137" s="13" t="s">
        <v>83</v>
      </c>
      <c r="AW137" s="13" t="s">
        <v>5</v>
      </c>
      <c r="AX137" s="13" t="s">
        <v>73</v>
      </c>
      <c r="AY137" s="242" t="s">
        <v>153</v>
      </c>
    </row>
    <row r="138" s="13" customFormat="1">
      <c r="A138" s="13"/>
      <c r="B138" s="232"/>
      <c r="C138" s="233"/>
      <c r="D138" s="225" t="s">
        <v>165</v>
      </c>
      <c r="E138" s="234" t="s">
        <v>20</v>
      </c>
      <c r="F138" s="235" t="s">
        <v>483</v>
      </c>
      <c r="G138" s="233"/>
      <c r="H138" s="236">
        <v>13.5</v>
      </c>
      <c r="I138" s="237"/>
      <c r="J138" s="237"/>
      <c r="K138" s="233"/>
      <c r="L138" s="233"/>
      <c r="M138" s="238"/>
      <c r="N138" s="239"/>
      <c r="O138" s="240"/>
      <c r="P138" s="240"/>
      <c r="Q138" s="240"/>
      <c r="R138" s="240"/>
      <c r="S138" s="240"/>
      <c r="T138" s="240"/>
      <c r="U138" s="240"/>
      <c r="V138" s="240"/>
      <c r="W138" s="240"/>
      <c r="X138" s="241"/>
      <c r="Y138" s="13"/>
      <c r="Z138" s="13"/>
      <c r="AA138" s="13"/>
      <c r="AB138" s="13"/>
      <c r="AC138" s="13"/>
      <c r="AD138" s="13"/>
      <c r="AE138" s="13"/>
      <c r="AT138" s="242" t="s">
        <v>165</v>
      </c>
      <c r="AU138" s="242" t="s">
        <v>83</v>
      </c>
      <c r="AV138" s="13" t="s">
        <v>83</v>
      </c>
      <c r="AW138" s="13" t="s">
        <v>5</v>
      </c>
      <c r="AX138" s="13" t="s">
        <v>73</v>
      </c>
      <c r="AY138" s="242" t="s">
        <v>153</v>
      </c>
    </row>
    <row r="139" s="14" customFormat="1">
      <c r="A139" s="14"/>
      <c r="B139" s="243"/>
      <c r="C139" s="244"/>
      <c r="D139" s="225" t="s">
        <v>165</v>
      </c>
      <c r="E139" s="245" t="s">
        <v>20</v>
      </c>
      <c r="F139" s="246" t="s">
        <v>249</v>
      </c>
      <c r="G139" s="244"/>
      <c r="H139" s="247">
        <v>21.75</v>
      </c>
      <c r="I139" s="248"/>
      <c r="J139" s="248"/>
      <c r="K139" s="244"/>
      <c r="L139" s="244"/>
      <c r="M139" s="249"/>
      <c r="N139" s="250"/>
      <c r="O139" s="251"/>
      <c r="P139" s="251"/>
      <c r="Q139" s="251"/>
      <c r="R139" s="251"/>
      <c r="S139" s="251"/>
      <c r="T139" s="251"/>
      <c r="U139" s="251"/>
      <c r="V139" s="251"/>
      <c r="W139" s="251"/>
      <c r="X139" s="252"/>
      <c r="Y139" s="14"/>
      <c r="Z139" s="14"/>
      <c r="AA139" s="14"/>
      <c r="AB139" s="14"/>
      <c r="AC139" s="14"/>
      <c r="AD139" s="14"/>
      <c r="AE139" s="14"/>
      <c r="AT139" s="253" t="s">
        <v>165</v>
      </c>
      <c r="AU139" s="253" t="s">
        <v>83</v>
      </c>
      <c r="AV139" s="14" t="s">
        <v>159</v>
      </c>
      <c r="AW139" s="14" t="s">
        <v>5</v>
      </c>
      <c r="AX139" s="14" t="s">
        <v>81</v>
      </c>
      <c r="AY139" s="253" t="s">
        <v>153</v>
      </c>
    </row>
    <row r="140" s="12" customFormat="1" ht="22.8" customHeight="1">
      <c r="A140" s="12"/>
      <c r="B140" s="193"/>
      <c r="C140" s="194"/>
      <c r="D140" s="195" t="s">
        <v>72</v>
      </c>
      <c r="E140" s="208" t="s">
        <v>186</v>
      </c>
      <c r="F140" s="208" t="s">
        <v>307</v>
      </c>
      <c r="G140" s="194"/>
      <c r="H140" s="194"/>
      <c r="I140" s="197"/>
      <c r="J140" s="197"/>
      <c r="K140" s="209">
        <f>BK140</f>
        <v>0</v>
      </c>
      <c r="L140" s="194"/>
      <c r="M140" s="199"/>
      <c r="N140" s="200"/>
      <c r="O140" s="201"/>
      <c r="P140" s="201"/>
      <c r="Q140" s="202">
        <f>SUM(Q141:Q147)</f>
        <v>0</v>
      </c>
      <c r="R140" s="202">
        <f>SUM(R141:R147)</f>
        <v>0</v>
      </c>
      <c r="S140" s="201"/>
      <c r="T140" s="203">
        <f>SUM(T141:T147)</f>
        <v>0</v>
      </c>
      <c r="U140" s="201"/>
      <c r="V140" s="203">
        <f>SUM(V141:V147)</f>
        <v>654.78696000000002</v>
      </c>
      <c r="W140" s="201"/>
      <c r="X140" s="204">
        <f>SUM(X141:X147)</f>
        <v>0</v>
      </c>
      <c r="Y140" s="12"/>
      <c r="Z140" s="12"/>
      <c r="AA140" s="12"/>
      <c r="AB140" s="12"/>
      <c r="AC140" s="12"/>
      <c r="AD140" s="12"/>
      <c r="AE140" s="12"/>
      <c r="AR140" s="205" t="s">
        <v>81</v>
      </c>
      <c r="AT140" s="206" t="s">
        <v>72</v>
      </c>
      <c r="AU140" s="206" t="s">
        <v>81</v>
      </c>
      <c r="AY140" s="205" t="s">
        <v>153</v>
      </c>
      <c r="BK140" s="207">
        <f>SUM(BK141:BK147)</f>
        <v>0</v>
      </c>
    </row>
    <row r="141" s="2" customFormat="1" ht="24.15" customHeight="1">
      <c r="A141" s="39"/>
      <c r="B141" s="40"/>
      <c r="C141" s="210" t="s">
        <v>232</v>
      </c>
      <c r="D141" s="210" t="s">
        <v>155</v>
      </c>
      <c r="E141" s="211" t="s">
        <v>484</v>
      </c>
      <c r="F141" s="212" t="s">
        <v>485</v>
      </c>
      <c r="G141" s="213" t="s">
        <v>235</v>
      </c>
      <c r="H141" s="214">
        <v>3162</v>
      </c>
      <c r="I141" s="215"/>
      <c r="J141" s="215"/>
      <c r="K141" s="216">
        <f>ROUND(P141*H141,2)</f>
        <v>0</v>
      </c>
      <c r="L141" s="217"/>
      <c r="M141" s="45"/>
      <c r="N141" s="218" t="s">
        <v>20</v>
      </c>
      <c r="O141" s="219" t="s">
        <v>42</v>
      </c>
      <c r="P141" s="220">
        <f>I141+J141</f>
        <v>0</v>
      </c>
      <c r="Q141" s="220">
        <f>ROUND(I141*H141,2)</f>
        <v>0</v>
      </c>
      <c r="R141" s="220">
        <f>ROUND(J141*H141,2)</f>
        <v>0</v>
      </c>
      <c r="S141" s="85"/>
      <c r="T141" s="221">
        <f>S141*H141</f>
        <v>0</v>
      </c>
      <c r="U141" s="221">
        <v>0.098000000000000004</v>
      </c>
      <c r="V141" s="221">
        <f>U141*H141</f>
        <v>309.87600000000003</v>
      </c>
      <c r="W141" s="221">
        <v>0</v>
      </c>
      <c r="X141" s="222">
        <f>W141*H141</f>
        <v>0</v>
      </c>
      <c r="Y141" s="39"/>
      <c r="Z141" s="39"/>
      <c r="AA141" s="39"/>
      <c r="AB141" s="39"/>
      <c r="AC141" s="39"/>
      <c r="AD141" s="39"/>
      <c r="AE141" s="39"/>
      <c r="AR141" s="223" t="s">
        <v>159</v>
      </c>
      <c r="AT141" s="223" t="s">
        <v>155</v>
      </c>
      <c r="AU141" s="223" t="s">
        <v>83</v>
      </c>
      <c r="AY141" s="18" t="s">
        <v>153</v>
      </c>
      <c r="BE141" s="224">
        <f>IF(O141="základní",K141,0)</f>
        <v>0</v>
      </c>
      <c r="BF141" s="224">
        <f>IF(O141="snížená",K141,0)</f>
        <v>0</v>
      </c>
      <c r="BG141" s="224">
        <f>IF(O141="zákl. přenesená",K141,0)</f>
        <v>0</v>
      </c>
      <c r="BH141" s="224">
        <f>IF(O141="sníž. přenesená",K141,0)</f>
        <v>0</v>
      </c>
      <c r="BI141" s="224">
        <f>IF(O141="nulová",K141,0)</f>
        <v>0</v>
      </c>
      <c r="BJ141" s="18" t="s">
        <v>81</v>
      </c>
      <c r="BK141" s="224">
        <f>ROUND(P141*H141,2)</f>
        <v>0</v>
      </c>
      <c r="BL141" s="18" t="s">
        <v>159</v>
      </c>
      <c r="BM141" s="223" t="s">
        <v>486</v>
      </c>
    </row>
    <row r="142" s="2" customFormat="1">
      <c r="A142" s="39"/>
      <c r="B142" s="40"/>
      <c r="C142" s="41"/>
      <c r="D142" s="225" t="s">
        <v>161</v>
      </c>
      <c r="E142" s="41"/>
      <c r="F142" s="226" t="s">
        <v>487</v>
      </c>
      <c r="G142" s="41"/>
      <c r="H142" s="41"/>
      <c r="I142" s="227"/>
      <c r="J142" s="227"/>
      <c r="K142" s="41"/>
      <c r="L142" s="41"/>
      <c r="M142" s="45"/>
      <c r="N142" s="228"/>
      <c r="O142" s="229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161</v>
      </c>
      <c r="AU142" s="18" t="s">
        <v>83</v>
      </c>
    </row>
    <row r="143" s="2" customFormat="1">
      <c r="A143" s="39"/>
      <c r="B143" s="40"/>
      <c r="C143" s="41"/>
      <c r="D143" s="230" t="s">
        <v>163</v>
      </c>
      <c r="E143" s="41"/>
      <c r="F143" s="231" t="s">
        <v>488</v>
      </c>
      <c r="G143" s="41"/>
      <c r="H143" s="41"/>
      <c r="I143" s="227"/>
      <c r="J143" s="227"/>
      <c r="K143" s="41"/>
      <c r="L143" s="41"/>
      <c r="M143" s="45"/>
      <c r="N143" s="228"/>
      <c r="O143" s="229"/>
      <c r="P143" s="85"/>
      <c r="Q143" s="85"/>
      <c r="R143" s="85"/>
      <c r="S143" s="85"/>
      <c r="T143" s="85"/>
      <c r="U143" s="85"/>
      <c r="V143" s="85"/>
      <c r="W143" s="85"/>
      <c r="X143" s="86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83</v>
      </c>
    </row>
    <row r="144" s="13" customFormat="1">
      <c r="A144" s="13"/>
      <c r="B144" s="232"/>
      <c r="C144" s="233"/>
      <c r="D144" s="225" t="s">
        <v>165</v>
      </c>
      <c r="E144" s="234" t="s">
        <v>418</v>
      </c>
      <c r="F144" s="235" t="s">
        <v>489</v>
      </c>
      <c r="G144" s="233"/>
      <c r="H144" s="236">
        <v>3162</v>
      </c>
      <c r="I144" s="237"/>
      <c r="J144" s="237"/>
      <c r="K144" s="233"/>
      <c r="L144" s="233"/>
      <c r="M144" s="238"/>
      <c r="N144" s="239"/>
      <c r="O144" s="240"/>
      <c r="P144" s="240"/>
      <c r="Q144" s="240"/>
      <c r="R144" s="240"/>
      <c r="S144" s="240"/>
      <c r="T144" s="240"/>
      <c r="U144" s="240"/>
      <c r="V144" s="240"/>
      <c r="W144" s="240"/>
      <c r="X144" s="241"/>
      <c r="Y144" s="13"/>
      <c r="Z144" s="13"/>
      <c r="AA144" s="13"/>
      <c r="AB144" s="13"/>
      <c r="AC144" s="13"/>
      <c r="AD144" s="13"/>
      <c r="AE144" s="13"/>
      <c r="AT144" s="242" t="s">
        <v>165</v>
      </c>
      <c r="AU144" s="242" t="s">
        <v>83</v>
      </c>
      <c r="AV144" s="13" t="s">
        <v>83</v>
      </c>
      <c r="AW144" s="13" t="s">
        <v>5</v>
      </c>
      <c r="AX144" s="13" t="s">
        <v>81</v>
      </c>
      <c r="AY144" s="242" t="s">
        <v>153</v>
      </c>
    </row>
    <row r="145" s="2" customFormat="1" ht="24.15" customHeight="1">
      <c r="A145" s="39"/>
      <c r="B145" s="40"/>
      <c r="C145" s="254" t="s">
        <v>240</v>
      </c>
      <c r="D145" s="254" t="s">
        <v>303</v>
      </c>
      <c r="E145" s="255" t="s">
        <v>490</v>
      </c>
      <c r="F145" s="256" t="s">
        <v>491</v>
      </c>
      <c r="G145" s="257" t="s">
        <v>235</v>
      </c>
      <c r="H145" s="258">
        <v>3193.6199999999999</v>
      </c>
      <c r="I145" s="259"/>
      <c r="J145" s="260"/>
      <c r="K145" s="261">
        <f>ROUND(P145*H145,2)</f>
        <v>0</v>
      </c>
      <c r="L145" s="260"/>
      <c r="M145" s="262"/>
      <c r="N145" s="263" t="s">
        <v>20</v>
      </c>
      <c r="O145" s="219" t="s">
        <v>42</v>
      </c>
      <c r="P145" s="220">
        <f>I145+J145</f>
        <v>0</v>
      </c>
      <c r="Q145" s="220">
        <f>ROUND(I145*H145,2)</f>
        <v>0</v>
      </c>
      <c r="R145" s="220">
        <f>ROUND(J145*H145,2)</f>
        <v>0</v>
      </c>
      <c r="S145" s="85"/>
      <c r="T145" s="221">
        <f>S145*H145</f>
        <v>0</v>
      </c>
      <c r="U145" s="221">
        <v>0.108</v>
      </c>
      <c r="V145" s="221">
        <f>U145*H145</f>
        <v>344.91095999999999</v>
      </c>
      <c r="W145" s="221">
        <v>0</v>
      </c>
      <c r="X145" s="222">
        <f>W145*H145</f>
        <v>0</v>
      </c>
      <c r="Y145" s="39"/>
      <c r="Z145" s="39"/>
      <c r="AA145" s="39"/>
      <c r="AB145" s="39"/>
      <c r="AC145" s="39"/>
      <c r="AD145" s="39"/>
      <c r="AE145" s="39"/>
      <c r="AR145" s="223" t="s">
        <v>204</v>
      </c>
      <c r="AT145" s="223" t="s">
        <v>303</v>
      </c>
      <c r="AU145" s="223" t="s">
        <v>83</v>
      </c>
      <c r="AY145" s="18" t="s">
        <v>153</v>
      </c>
      <c r="BE145" s="224">
        <f>IF(O145="základní",K145,0)</f>
        <v>0</v>
      </c>
      <c r="BF145" s="224">
        <f>IF(O145="snížená",K145,0)</f>
        <v>0</v>
      </c>
      <c r="BG145" s="224">
        <f>IF(O145="zákl. přenesená",K145,0)</f>
        <v>0</v>
      </c>
      <c r="BH145" s="224">
        <f>IF(O145="sníž. přenesená",K145,0)</f>
        <v>0</v>
      </c>
      <c r="BI145" s="224">
        <f>IF(O145="nulová",K145,0)</f>
        <v>0</v>
      </c>
      <c r="BJ145" s="18" t="s">
        <v>81</v>
      </c>
      <c r="BK145" s="224">
        <f>ROUND(P145*H145,2)</f>
        <v>0</v>
      </c>
      <c r="BL145" s="18" t="s">
        <v>159</v>
      </c>
      <c r="BM145" s="223" t="s">
        <v>492</v>
      </c>
    </row>
    <row r="146" s="2" customFormat="1">
      <c r="A146" s="39"/>
      <c r="B146" s="40"/>
      <c r="C146" s="41"/>
      <c r="D146" s="225" t="s">
        <v>161</v>
      </c>
      <c r="E146" s="41"/>
      <c r="F146" s="226" t="s">
        <v>491</v>
      </c>
      <c r="G146" s="41"/>
      <c r="H146" s="41"/>
      <c r="I146" s="227"/>
      <c r="J146" s="227"/>
      <c r="K146" s="41"/>
      <c r="L146" s="41"/>
      <c r="M146" s="45"/>
      <c r="N146" s="228"/>
      <c r="O146" s="229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161</v>
      </c>
      <c r="AU146" s="18" t="s">
        <v>83</v>
      </c>
    </row>
    <row r="147" s="13" customFormat="1">
      <c r="A147" s="13"/>
      <c r="B147" s="232"/>
      <c r="C147" s="233"/>
      <c r="D147" s="225" t="s">
        <v>165</v>
      </c>
      <c r="E147" s="233"/>
      <c r="F147" s="235" t="s">
        <v>493</v>
      </c>
      <c r="G147" s="233"/>
      <c r="H147" s="236">
        <v>3193.6199999999999</v>
      </c>
      <c r="I147" s="237"/>
      <c r="J147" s="237"/>
      <c r="K147" s="233"/>
      <c r="L147" s="233"/>
      <c r="M147" s="238"/>
      <c r="N147" s="239"/>
      <c r="O147" s="240"/>
      <c r="P147" s="240"/>
      <c r="Q147" s="240"/>
      <c r="R147" s="240"/>
      <c r="S147" s="240"/>
      <c r="T147" s="240"/>
      <c r="U147" s="240"/>
      <c r="V147" s="240"/>
      <c r="W147" s="240"/>
      <c r="X147" s="241"/>
      <c r="Y147" s="13"/>
      <c r="Z147" s="13"/>
      <c r="AA147" s="13"/>
      <c r="AB147" s="13"/>
      <c r="AC147" s="13"/>
      <c r="AD147" s="13"/>
      <c r="AE147" s="13"/>
      <c r="AT147" s="242" t="s">
        <v>165</v>
      </c>
      <c r="AU147" s="242" t="s">
        <v>83</v>
      </c>
      <c r="AV147" s="13" t="s">
        <v>83</v>
      </c>
      <c r="AW147" s="13" t="s">
        <v>4</v>
      </c>
      <c r="AX147" s="13" t="s">
        <v>81</v>
      </c>
      <c r="AY147" s="242" t="s">
        <v>153</v>
      </c>
    </row>
    <row r="148" s="12" customFormat="1" ht="22.8" customHeight="1">
      <c r="A148" s="12"/>
      <c r="B148" s="193"/>
      <c r="C148" s="194"/>
      <c r="D148" s="195" t="s">
        <v>72</v>
      </c>
      <c r="E148" s="208" t="s">
        <v>208</v>
      </c>
      <c r="F148" s="208" t="s">
        <v>372</v>
      </c>
      <c r="G148" s="194"/>
      <c r="H148" s="194"/>
      <c r="I148" s="197"/>
      <c r="J148" s="197"/>
      <c r="K148" s="209">
        <f>BK148</f>
        <v>0</v>
      </c>
      <c r="L148" s="194"/>
      <c r="M148" s="199"/>
      <c r="N148" s="200"/>
      <c r="O148" s="201"/>
      <c r="P148" s="201"/>
      <c r="Q148" s="202">
        <f>SUM(Q149:Q151)</f>
        <v>0</v>
      </c>
      <c r="R148" s="202">
        <f>SUM(R149:R151)</f>
        <v>0</v>
      </c>
      <c r="S148" s="201"/>
      <c r="T148" s="203">
        <f>SUM(T149:T151)</f>
        <v>0</v>
      </c>
      <c r="U148" s="201"/>
      <c r="V148" s="203">
        <f>SUM(V149:V151)</f>
        <v>0</v>
      </c>
      <c r="W148" s="201"/>
      <c r="X148" s="204">
        <f>SUM(X149:X151)</f>
        <v>3.8799999999999999</v>
      </c>
      <c r="Y148" s="12"/>
      <c r="Z148" s="12"/>
      <c r="AA148" s="12"/>
      <c r="AB148" s="12"/>
      <c r="AC148" s="12"/>
      <c r="AD148" s="12"/>
      <c r="AE148" s="12"/>
      <c r="AR148" s="205" t="s">
        <v>81</v>
      </c>
      <c r="AT148" s="206" t="s">
        <v>72</v>
      </c>
      <c r="AU148" s="206" t="s">
        <v>81</v>
      </c>
      <c r="AY148" s="205" t="s">
        <v>153</v>
      </c>
      <c r="BK148" s="207">
        <f>SUM(BK149:BK151)</f>
        <v>0</v>
      </c>
    </row>
    <row r="149" s="2" customFormat="1" ht="24.15" customHeight="1">
      <c r="A149" s="39"/>
      <c r="B149" s="40"/>
      <c r="C149" s="210" t="s">
        <v>9</v>
      </c>
      <c r="D149" s="210" t="s">
        <v>155</v>
      </c>
      <c r="E149" s="211" t="s">
        <v>494</v>
      </c>
      <c r="F149" s="212" t="s">
        <v>495</v>
      </c>
      <c r="G149" s="213" t="s">
        <v>496</v>
      </c>
      <c r="H149" s="214">
        <v>20</v>
      </c>
      <c r="I149" s="215"/>
      <c r="J149" s="215"/>
      <c r="K149" s="216">
        <f>ROUND(P149*H149,2)</f>
        <v>0</v>
      </c>
      <c r="L149" s="217"/>
      <c r="M149" s="45"/>
      <c r="N149" s="218" t="s">
        <v>20</v>
      </c>
      <c r="O149" s="219" t="s">
        <v>42</v>
      </c>
      <c r="P149" s="220">
        <f>I149+J149</f>
        <v>0</v>
      </c>
      <c r="Q149" s="220">
        <f>ROUND(I149*H149,2)</f>
        <v>0</v>
      </c>
      <c r="R149" s="220">
        <f>ROUND(J149*H149,2)</f>
        <v>0</v>
      </c>
      <c r="S149" s="85"/>
      <c r="T149" s="221">
        <f>S149*H149</f>
        <v>0</v>
      </c>
      <c r="U149" s="221">
        <v>0</v>
      </c>
      <c r="V149" s="221">
        <f>U149*H149</f>
        <v>0</v>
      </c>
      <c r="W149" s="221">
        <v>0.19400000000000001</v>
      </c>
      <c r="X149" s="222">
        <f>W149*H149</f>
        <v>3.8799999999999999</v>
      </c>
      <c r="Y149" s="39"/>
      <c r="Z149" s="39"/>
      <c r="AA149" s="39"/>
      <c r="AB149" s="39"/>
      <c r="AC149" s="39"/>
      <c r="AD149" s="39"/>
      <c r="AE149" s="39"/>
      <c r="AR149" s="223" t="s">
        <v>159</v>
      </c>
      <c r="AT149" s="223" t="s">
        <v>155</v>
      </c>
      <c r="AU149" s="223" t="s">
        <v>83</v>
      </c>
      <c r="AY149" s="18" t="s">
        <v>153</v>
      </c>
      <c r="BE149" s="224">
        <f>IF(O149="základní",K149,0)</f>
        <v>0</v>
      </c>
      <c r="BF149" s="224">
        <f>IF(O149="snížená",K149,0)</f>
        <v>0</v>
      </c>
      <c r="BG149" s="224">
        <f>IF(O149="zákl. přenesená",K149,0)</f>
        <v>0</v>
      </c>
      <c r="BH149" s="224">
        <f>IF(O149="sníž. přenesená",K149,0)</f>
        <v>0</v>
      </c>
      <c r="BI149" s="224">
        <f>IF(O149="nulová",K149,0)</f>
        <v>0</v>
      </c>
      <c r="BJ149" s="18" t="s">
        <v>81</v>
      </c>
      <c r="BK149" s="224">
        <f>ROUND(P149*H149,2)</f>
        <v>0</v>
      </c>
      <c r="BL149" s="18" t="s">
        <v>159</v>
      </c>
      <c r="BM149" s="223" t="s">
        <v>497</v>
      </c>
    </row>
    <row r="150" s="2" customFormat="1">
      <c r="A150" s="39"/>
      <c r="B150" s="40"/>
      <c r="C150" s="41"/>
      <c r="D150" s="225" t="s">
        <v>161</v>
      </c>
      <c r="E150" s="41"/>
      <c r="F150" s="226" t="s">
        <v>498</v>
      </c>
      <c r="G150" s="41"/>
      <c r="H150" s="41"/>
      <c r="I150" s="227"/>
      <c r="J150" s="227"/>
      <c r="K150" s="41"/>
      <c r="L150" s="41"/>
      <c r="M150" s="45"/>
      <c r="N150" s="228"/>
      <c r="O150" s="229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161</v>
      </c>
      <c r="AU150" s="18" t="s">
        <v>83</v>
      </c>
    </row>
    <row r="151" s="2" customFormat="1">
      <c r="A151" s="39"/>
      <c r="B151" s="40"/>
      <c r="C151" s="41"/>
      <c r="D151" s="230" t="s">
        <v>163</v>
      </c>
      <c r="E151" s="41"/>
      <c r="F151" s="231" t="s">
        <v>499</v>
      </c>
      <c r="G151" s="41"/>
      <c r="H151" s="41"/>
      <c r="I151" s="227"/>
      <c r="J151" s="227"/>
      <c r="K151" s="41"/>
      <c r="L151" s="41"/>
      <c r="M151" s="45"/>
      <c r="N151" s="228"/>
      <c r="O151" s="229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83</v>
      </c>
    </row>
    <row r="152" s="12" customFormat="1" ht="22.8" customHeight="1">
      <c r="A152" s="12"/>
      <c r="B152" s="193"/>
      <c r="C152" s="194"/>
      <c r="D152" s="195" t="s">
        <v>72</v>
      </c>
      <c r="E152" s="208" t="s">
        <v>384</v>
      </c>
      <c r="F152" s="208" t="s">
        <v>385</v>
      </c>
      <c r="G152" s="194"/>
      <c r="H152" s="194"/>
      <c r="I152" s="197"/>
      <c r="J152" s="197"/>
      <c r="K152" s="209">
        <f>BK152</f>
        <v>0</v>
      </c>
      <c r="L152" s="194"/>
      <c r="M152" s="199"/>
      <c r="N152" s="200"/>
      <c r="O152" s="201"/>
      <c r="P152" s="201"/>
      <c r="Q152" s="202">
        <f>SUM(Q153:Q163)</f>
        <v>0</v>
      </c>
      <c r="R152" s="202">
        <f>SUM(R153:R163)</f>
        <v>0</v>
      </c>
      <c r="S152" s="201"/>
      <c r="T152" s="203">
        <f>SUM(T153:T163)</f>
        <v>0</v>
      </c>
      <c r="U152" s="201"/>
      <c r="V152" s="203">
        <f>SUM(V153:V163)</f>
        <v>0</v>
      </c>
      <c r="W152" s="201"/>
      <c r="X152" s="204">
        <f>SUM(X153:X163)</f>
        <v>0</v>
      </c>
      <c r="Y152" s="12"/>
      <c r="Z152" s="12"/>
      <c r="AA152" s="12"/>
      <c r="AB152" s="12"/>
      <c r="AC152" s="12"/>
      <c r="AD152" s="12"/>
      <c r="AE152" s="12"/>
      <c r="AR152" s="205" t="s">
        <v>81</v>
      </c>
      <c r="AT152" s="206" t="s">
        <v>72</v>
      </c>
      <c r="AU152" s="206" t="s">
        <v>81</v>
      </c>
      <c r="AY152" s="205" t="s">
        <v>153</v>
      </c>
      <c r="BK152" s="207">
        <f>SUM(BK153:BK163)</f>
        <v>0</v>
      </c>
    </row>
    <row r="153" s="2" customFormat="1" ht="21.75" customHeight="1">
      <c r="A153" s="39"/>
      <c r="B153" s="40"/>
      <c r="C153" s="210" t="s">
        <v>256</v>
      </c>
      <c r="D153" s="210" t="s">
        <v>155</v>
      </c>
      <c r="E153" s="211" t="s">
        <v>387</v>
      </c>
      <c r="F153" s="212" t="s">
        <v>388</v>
      </c>
      <c r="G153" s="213" t="s">
        <v>273</v>
      </c>
      <c r="H153" s="214">
        <v>3.8799999999999999</v>
      </c>
      <c r="I153" s="215"/>
      <c r="J153" s="215"/>
      <c r="K153" s="216">
        <f>ROUND(P153*H153,2)</f>
        <v>0</v>
      </c>
      <c r="L153" s="217"/>
      <c r="M153" s="45"/>
      <c r="N153" s="218" t="s">
        <v>20</v>
      </c>
      <c r="O153" s="219" t="s">
        <v>42</v>
      </c>
      <c r="P153" s="220">
        <f>I153+J153</f>
        <v>0</v>
      </c>
      <c r="Q153" s="220">
        <f>ROUND(I153*H153,2)</f>
        <v>0</v>
      </c>
      <c r="R153" s="220">
        <f>ROUND(J153*H153,2)</f>
        <v>0</v>
      </c>
      <c r="S153" s="85"/>
      <c r="T153" s="221">
        <f>S153*H153</f>
        <v>0</v>
      </c>
      <c r="U153" s="221">
        <v>0</v>
      </c>
      <c r="V153" s="221">
        <f>U153*H153</f>
        <v>0</v>
      </c>
      <c r="W153" s="221">
        <v>0</v>
      </c>
      <c r="X153" s="222">
        <f>W153*H153</f>
        <v>0</v>
      </c>
      <c r="Y153" s="39"/>
      <c r="Z153" s="39"/>
      <c r="AA153" s="39"/>
      <c r="AB153" s="39"/>
      <c r="AC153" s="39"/>
      <c r="AD153" s="39"/>
      <c r="AE153" s="39"/>
      <c r="AR153" s="223" t="s">
        <v>159</v>
      </c>
      <c r="AT153" s="223" t="s">
        <v>155</v>
      </c>
      <c r="AU153" s="223" t="s">
        <v>83</v>
      </c>
      <c r="AY153" s="18" t="s">
        <v>153</v>
      </c>
      <c r="BE153" s="224">
        <f>IF(O153="základní",K153,0)</f>
        <v>0</v>
      </c>
      <c r="BF153" s="224">
        <f>IF(O153="snížená",K153,0)</f>
        <v>0</v>
      </c>
      <c r="BG153" s="224">
        <f>IF(O153="zákl. přenesená",K153,0)</f>
        <v>0</v>
      </c>
      <c r="BH153" s="224">
        <f>IF(O153="sníž. přenesená",K153,0)</f>
        <v>0</v>
      </c>
      <c r="BI153" s="224">
        <f>IF(O153="nulová",K153,0)</f>
        <v>0</v>
      </c>
      <c r="BJ153" s="18" t="s">
        <v>81</v>
      </c>
      <c r="BK153" s="224">
        <f>ROUND(P153*H153,2)</f>
        <v>0</v>
      </c>
      <c r="BL153" s="18" t="s">
        <v>159</v>
      </c>
      <c r="BM153" s="223" t="s">
        <v>500</v>
      </c>
    </row>
    <row r="154" s="2" customFormat="1">
      <c r="A154" s="39"/>
      <c r="B154" s="40"/>
      <c r="C154" s="41"/>
      <c r="D154" s="225" t="s">
        <v>161</v>
      </c>
      <c r="E154" s="41"/>
      <c r="F154" s="226" t="s">
        <v>390</v>
      </c>
      <c r="G154" s="41"/>
      <c r="H154" s="41"/>
      <c r="I154" s="227"/>
      <c r="J154" s="227"/>
      <c r="K154" s="41"/>
      <c r="L154" s="41"/>
      <c r="M154" s="45"/>
      <c r="N154" s="228"/>
      <c r="O154" s="229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161</v>
      </c>
      <c r="AU154" s="18" t="s">
        <v>83</v>
      </c>
    </row>
    <row r="155" s="2" customFormat="1">
      <c r="A155" s="39"/>
      <c r="B155" s="40"/>
      <c r="C155" s="41"/>
      <c r="D155" s="230" t="s">
        <v>163</v>
      </c>
      <c r="E155" s="41"/>
      <c r="F155" s="231" t="s">
        <v>391</v>
      </c>
      <c r="G155" s="41"/>
      <c r="H155" s="41"/>
      <c r="I155" s="227"/>
      <c r="J155" s="227"/>
      <c r="K155" s="41"/>
      <c r="L155" s="41"/>
      <c r="M155" s="45"/>
      <c r="N155" s="228"/>
      <c r="O155" s="229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163</v>
      </c>
      <c r="AU155" s="18" t="s">
        <v>83</v>
      </c>
    </row>
    <row r="156" s="2" customFormat="1" ht="24.15" customHeight="1">
      <c r="A156" s="39"/>
      <c r="B156" s="40"/>
      <c r="C156" s="210" t="s">
        <v>263</v>
      </c>
      <c r="D156" s="210" t="s">
        <v>155</v>
      </c>
      <c r="E156" s="211" t="s">
        <v>393</v>
      </c>
      <c r="F156" s="212" t="s">
        <v>394</v>
      </c>
      <c r="G156" s="213" t="s">
        <v>273</v>
      </c>
      <c r="H156" s="214">
        <v>112.52</v>
      </c>
      <c r="I156" s="215"/>
      <c r="J156" s="215"/>
      <c r="K156" s="216">
        <f>ROUND(P156*H156,2)</f>
        <v>0</v>
      </c>
      <c r="L156" s="217"/>
      <c r="M156" s="45"/>
      <c r="N156" s="218" t="s">
        <v>20</v>
      </c>
      <c r="O156" s="219" t="s">
        <v>42</v>
      </c>
      <c r="P156" s="220">
        <f>I156+J156</f>
        <v>0</v>
      </c>
      <c r="Q156" s="220">
        <f>ROUND(I156*H156,2)</f>
        <v>0</v>
      </c>
      <c r="R156" s="220">
        <f>ROUND(J156*H156,2)</f>
        <v>0</v>
      </c>
      <c r="S156" s="85"/>
      <c r="T156" s="221">
        <f>S156*H156</f>
        <v>0</v>
      </c>
      <c r="U156" s="221">
        <v>0</v>
      </c>
      <c r="V156" s="221">
        <f>U156*H156</f>
        <v>0</v>
      </c>
      <c r="W156" s="221">
        <v>0</v>
      </c>
      <c r="X156" s="222">
        <f>W156*H156</f>
        <v>0</v>
      </c>
      <c r="Y156" s="39"/>
      <c r="Z156" s="39"/>
      <c r="AA156" s="39"/>
      <c r="AB156" s="39"/>
      <c r="AC156" s="39"/>
      <c r="AD156" s="39"/>
      <c r="AE156" s="39"/>
      <c r="AR156" s="223" t="s">
        <v>159</v>
      </c>
      <c r="AT156" s="223" t="s">
        <v>155</v>
      </c>
      <c r="AU156" s="223" t="s">
        <v>83</v>
      </c>
      <c r="AY156" s="18" t="s">
        <v>153</v>
      </c>
      <c r="BE156" s="224">
        <f>IF(O156="základní",K156,0)</f>
        <v>0</v>
      </c>
      <c r="BF156" s="224">
        <f>IF(O156="snížená",K156,0)</f>
        <v>0</v>
      </c>
      <c r="BG156" s="224">
        <f>IF(O156="zákl. přenesená",K156,0)</f>
        <v>0</v>
      </c>
      <c r="BH156" s="224">
        <f>IF(O156="sníž. přenesená",K156,0)</f>
        <v>0</v>
      </c>
      <c r="BI156" s="224">
        <f>IF(O156="nulová",K156,0)</f>
        <v>0</v>
      </c>
      <c r="BJ156" s="18" t="s">
        <v>81</v>
      </c>
      <c r="BK156" s="224">
        <f>ROUND(P156*H156,2)</f>
        <v>0</v>
      </c>
      <c r="BL156" s="18" t="s">
        <v>159</v>
      </c>
      <c r="BM156" s="223" t="s">
        <v>501</v>
      </c>
    </row>
    <row r="157" s="2" customFormat="1">
      <c r="A157" s="39"/>
      <c r="B157" s="40"/>
      <c r="C157" s="41"/>
      <c r="D157" s="225" t="s">
        <v>161</v>
      </c>
      <c r="E157" s="41"/>
      <c r="F157" s="226" t="s">
        <v>396</v>
      </c>
      <c r="G157" s="41"/>
      <c r="H157" s="41"/>
      <c r="I157" s="227"/>
      <c r="J157" s="227"/>
      <c r="K157" s="41"/>
      <c r="L157" s="41"/>
      <c r="M157" s="45"/>
      <c r="N157" s="228"/>
      <c r="O157" s="229"/>
      <c r="P157" s="85"/>
      <c r="Q157" s="85"/>
      <c r="R157" s="85"/>
      <c r="S157" s="85"/>
      <c r="T157" s="85"/>
      <c r="U157" s="85"/>
      <c r="V157" s="85"/>
      <c r="W157" s="85"/>
      <c r="X157" s="86"/>
      <c r="Y157" s="39"/>
      <c r="Z157" s="39"/>
      <c r="AA157" s="39"/>
      <c r="AB157" s="39"/>
      <c r="AC157" s="39"/>
      <c r="AD157" s="39"/>
      <c r="AE157" s="39"/>
      <c r="AT157" s="18" t="s">
        <v>161</v>
      </c>
      <c r="AU157" s="18" t="s">
        <v>83</v>
      </c>
    </row>
    <row r="158" s="2" customFormat="1">
      <c r="A158" s="39"/>
      <c r="B158" s="40"/>
      <c r="C158" s="41"/>
      <c r="D158" s="230" t="s">
        <v>163</v>
      </c>
      <c r="E158" s="41"/>
      <c r="F158" s="231" t="s">
        <v>397</v>
      </c>
      <c r="G158" s="41"/>
      <c r="H158" s="41"/>
      <c r="I158" s="227"/>
      <c r="J158" s="227"/>
      <c r="K158" s="41"/>
      <c r="L158" s="41"/>
      <c r="M158" s="45"/>
      <c r="N158" s="228"/>
      <c r="O158" s="229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83</v>
      </c>
    </row>
    <row r="159" s="13" customFormat="1">
      <c r="A159" s="13"/>
      <c r="B159" s="232"/>
      <c r="C159" s="233"/>
      <c r="D159" s="225" t="s">
        <v>165</v>
      </c>
      <c r="E159" s="233"/>
      <c r="F159" s="235" t="s">
        <v>502</v>
      </c>
      <c r="G159" s="233"/>
      <c r="H159" s="236">
        <v>112.52</v>
      </c>
      <c r="I159" s="237"/>
      <c r="J159" s="237"/>
      <c r="K159" s="233"/>
      <c r="L159" s="233"/>
      <c r="M159" s="238"/>
      <c r="N159" s="239"/>
      <c r="O159" s="240"/>
      <c r="P159" s="240"/>
      <c r="Q159" s="240"/>
      <c r="R159" s="240"/>
      <c r="S159" s="240"/>
      <c r="T159" s="240"/>
      <c r="U159" s="240"/>
      <c r="V159" s="240"/>
      <c r="W159" s="240"/>
      <c r="X159" s="241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83</v>
      </c>
      <c r="AV159" s="13" t="s">
        <v>83</v>
      </c>
      <c r="AW159" s="13" t="s">
        <v>4</v>
      </c>
      <c r="AX159" s="13" t="s">
        <v>81</v>
      </c>
      <c r="AY159" s="242" t="s">
        <v>153</v>
      </c>
    </row>
    <row r="160" s="2" customFormat="1" ht="24.15" customHeight="1">
      <c r="A160" s="39"/>
      <c r="B160" s="40"/>
      <c r="C160" s="210" t="s">
        <v>270</v>
      </c>
      <c r="D160" s="210" t="s">
        <v>155</v>
      </c>
      <c r="E160" s="211" t="s">
        <v>400</v>
      </c>
      <c r="F160" s="212" t="s">
        <v>272</v>
      </c>
      <c r="G160" s="213" t="s">
        <v>273</v>
      </c>
      <c r="H160" s="214">
        <v>3.8799999999999999</v>
      </c>
      <c r="I160" s="215"/>
      <c r="J160" s="215"/>
      <c r="K160" s="216">
        <f>ROUND(P160*H160,2)</f>
        <v>0</v>
      </c>
      <c r="L160" s="217"/>
      <c r="M160" s="45"/>
      <c r="N160" s="218" t="s">
        <v>20</v>
      </c>
      <c r="O160" s="219" t="s">
        <v>42</v>
      </c>
      <c r="P160" s="220">
        <f>I160+J160</f>
        <v>0</v>
      </c>
      <c r="Q160" s="220">
        <f>ROUND(I160*H160,2)</f>
        <v>0</v>
      </c>
      <c r="R160" s="220">
        <f>ROUND(J160*H160,2)</f>
        <v>0</v>
      </c>
      <c r="S160" s="85"/>
      <c r="T160" s="221">
        <f>S160*H160</f>
        <v>0</v>
      </c>
      <c r="U160" s="221">
        <v>0</v>
      </c>
      <c r="V160" s="221">
        <f>U160*H160</f>
        <v>0</v>
      </c>
      <c r="W160" s="221">
        <v>0</v>
      </c>
      <c r="X160" s="222">
        <f>W160*H160</f>
        <v>0</v>
      </c>
      <c r="Y160" s="39"/>
      <c r="Z160" s="39"/>
      <c r="AA160" s="39"/>
      <c r="AB160" s="39"/>
      <c r="AC160" s="39"/>
      <c r="AD160" s="39"/>
      <c r="AE160" s="39"/>
      <c r="AR160" s="223" t="s">
        <v>159</v>
      </c>
      <c r="AT160" s="223" t="s">
        <v>155</v>
      </c>
      <c r="AU160" s="223" t="s">
        <v>83</v>
      </c>
      <c r="AY160" s="18" t="s">
        <v>153</v>
      </c>
      <c r="BE160" s="224">
        <f>IF(O160="základní",K160,0)</f>
        <v>0</v>
      </c>
      <c r="BF160" s="224">
        <f>IF(O160="snížená",K160,0)</f>
        <v>0</v>
      </c>
      <c r="BG160" s="224">
        <f>IF(O160="zákl. přenesená",K160,0)</f>
        <v>0</v>
      </c>
      <c r="BH160" s="224">
        <f>IF(O160="sníž. přenesená",K160,0)</f>
        <v>0</v>
      </c>
      <c r="BI160" s="224">
        <f>IF(O160="nulová",K160,0)</f>
        <v>0</v>
      </c>
      <c r="BJ160" s="18" t="s">
        <v>81</v>
      </c>
      <c r="BK160" s="224">
        <f>ROUND(P160*H160,2)</f>
        <v>0</v>
      </c>
      <c r="BL160" s="18" t="s">
        <v>159</v>
      </c>
      <c r="BM160" s="223" t="s">
        <v>503</v>
      </c>
    </row>
    <row r="161" s="2" customFormat="1">
      <c r="A161" s="39"/>
      <c r="B161" s="40"/>
      <c r="C161" s="41"/>
      <c r="D161" s="225" t="s">
        <v>161</v>
      </c>
      <c r="E161" s="41"/>
      <c r="F161" s="226" t="s">
        <v>275</v>
      </c>
      <c r="G161" s="41"/>
      <c r="H161" s="41"/>
      <c r="I161" s="227"/>
      <c r="J161" s="227"/>
      <c r="K161" s="41"/>
      <c r="L161" s="41"/>
      <c r="M161" s="45"/>
      <c r="N161" s="228"/>
      <c r="O161" s="229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161</v>
      </c>
      <c r="AU161" s="18" t="s">
        <v>83</v>
      </c>
    </row>
    <row r="162" s="2" customFormat="1">
      <c r="A162" s="39"/>
      <c r="B162" s="40"/>
      <c r="C162" s="41"/>
      <c r="D162" s="230" t="s">
        <v>163</v>
      </c>
      <c r="E162" s="41"/>
      <c r="F162" s="231" t="s">
        <v>402</v>
      </c>
      <c r="G162" s="41"/>
      <c r="H162" s="41"/>
      <c r="I162" s="227"/>
      <c r="J162" s="227"/>
      <c r="K162" s="41"/>
      <c r="L162" s="41"/>
      <c r="M162" s="45"/>
      <c r="N162" s="228"/>
      <c r="O162" s="229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83</v>
      </c>
    </row>
    <row r="163" s="13" customFormat="1">
      <c r="A163" s="13"/>
      <c r="B163" s="232"/>
      <c r="C163" s="233"/>
      <c r="D163" s="225" t="s">
        <v>165</v>
      </c>
      <c r="E163" s="234" t="s">
        <v>20</v>
      </c>
      <c r="F163" s="235" t="s">
        <v>504</v>
      </c>
      <c r="G163" s="233"/>
      <c r="H163" s="236">
        <v>3.8799999999999999</v>
      </c>
      <c r="I163" s="237"/>
      <c r="J163" s="237"/>
      <c r="K163" s="233"/>
      <c r="L163" s="233"/>
      <c r="M163" s="238"/>
      <c r="N163" s="239"/>
      <c r="O163" s="240"/>
      <c r="P163" s="240"/>
      <c r="Q163" s="240"/>
      <c r="R163" s="240"/>
      <c r="S163" s="240"/>
      <c r="T163" s="240"/>
      <c r="U163" s="240"/>
      <c r="V163" s="240"/>
      <c r="W163" s="240"/>
      <c r="X163" s="241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83</v>
      </c>
      <c r="AV163" s="13" t="s">
        <v>83</v>
      </c>
      <c r="AW163" s="13" t="s">
        <v>5</v>
      </c>
      <c r="AX163" s="13" t="s">
        <v>81</v>
      </c>
      <c r="AY163" s="242" t="s">
        <v>153</v>
      </c>
    </row>
    <row r="164" s="12" customFormat="1" ht="22.8" customHeight="1">
      <c r="A164" s="12"/>
      <c r="B164" s="193"/>
      <c r="C164" s="194"/>
      <c r="D164" s="195" t="s">
        <v>72</v>
      </c>
      <c r="E164" s="208" t="s">
        <v>404</v>
      </c>
      <c r="F164" s="208" t="s">
        <v>405</v>
      </c>
      <c r="G164" s="194"/>
      <c r="H164" s="194"/>
      <c r="I164" s="197"/>
      <c r="J164" s="197"/>
      <c r="K164" s="209">
        <f>BK164</f>
        <v>0</v>
      </c>
      <c r="L164" s="194"/>
      <c r="M164" s="199"/>
      <c r="N164" s="200"/>
      <c r="O164" s="201"/>
      <c r="P164" s="201"/>
      <c r="Q164" s="202">
        <f>SUM(Q165:Q170)</f>
        <v>0</v>
      </c>
      <c r="R164" s="202">
        <f>SUM(R165:R170)</f>
        <v>0</v>
      </c>
      <c r="S164" s="201"/>
      <c r="T164" s="203">
        <f>SUM(T165:T170)</f>
        <v>0</v>
      </c>
      <c r="U164" s="201"/>
      <c r="V164" s="203">
        <f>SUM(V165:V170)</f>
        <v>0</v>
      </c>
      <c r="W164" s="201"/>
      <c r="X164" s="204">
        <f>SUM(X165:X170)</f>
        <v>0</v>
      </c>
      <c r="Y164" s="12"/>
      <c r="Z164" s="12"/>
      <c r="AA164" s="12"/>
      <c r="AB164" s="12"/>
      <c r="AC164" s="12"/>
      <c r="AD164" s="12"/>
      <c r="AE164" s="12"/>
      <c r="AR164" s="205" t="s">
        <v>81</v>
      </c>
      <c r="AT164" s="206" t="s">
        <v>72</v>
      </c>
      <c r="AU164" s="206" t="s">
        <v>81</v>
      </c>
      <c r="AY164" s="205" t="s">
        <v>153</v>
      </c>
      <c r="BK164" s="207">
        <f>SUM(BK165:BK170)</f>
        <v>0</v>
      </c>
    </row>
    <row r="165" s="2" customFormat="1" ht="33" customHeight="1">
      <c r="A165" s="39"/>
      <c r="B165" s="40"/>
      <c r="C165" s="210" t="s">
        <v>278</v>
      </c>
      <c r="D165" s="210" t="s">
        <v>155</v>
      </c>
      <c r="E165" s="211" t="s">
        <v>407</v>
      </c>
      <c r="F165" s="212" t="s">
        <v>408</v>
      </c>
      <c r="G165" s="213" t="s">
        <v>273</v>
      </c>
      <c r="H165" s="214">
        <v>1179.8900000000001</v>
      </c>
      <c r="I165" s="215"/>
      <c r="J165" s="215"/>
      <c r="K165" s="216">
        <f>ROUND(P165*H165,2)</f>
        <v>0</v>
      </c>
      <c r="L165" s="217"/>
      <c r="M165" s="45"/>
      <c r="N165" s="218" t="s">
        <v>20</v>
      </c>
      <c r="O165" s="219" t="s">
        <v>42</v>
      </c>
      <c r="P165" s="220">
        <f>I165+J165</f>
        <v>0</v>
      </c>
      <c r="Q165" s="220">
        <f>ROUND(I165*H165,2)</f>
        <v>0</v>
      </c>
      <c r="R165" s="220">
        <f>ROUND(J165*H165,2)</f>
        <v>0</v>
      </c>
      <c r="S165" s="85"/>
      <c r="T165" s="221">
        <f>S165*H165</f>
        <v>0</v>
      </c>
      <c r="U165" s="221">
        <v>0</v>
      </c>
      <c r="V165" s="221">
        <f>U165*H165</f>
        <v>0</v>
      </c>
      <c r="W165" s="221">
        <v>0</v>
      </c>
      <c r="X165" s="222">
        <f>W165*H165</f>
        <v>0</v>
      </c>
      <c r="Y165" s="39"/>
      <c r="Z165" s="39"/>
      <c r="AA165" s="39"/>
      <c r="AB165" s="39"/>
      <c r="AC165" s="39"/>
      <c r="AD165" s="39"/>
      <c r="AE165" s="39"/>
      <c r="AR165" s="223" t="s">
        <v>159</v>
      </c>
      <c r="AT165" s="223" t="s">
        <v>155</v>
      </c>
      <c r="AU165" s="223" t="s">
        <v>83</v>
      </c>
      <c r="AY165" s="18" t="s">
        <v>153</v>
      </c>
      <c r="BE165" s="224">
        <f>IF(O165="základní",K165,0)</f>
        <v>0</v>
      </c>
      <c r="BF165" s="224">
        <f>IF(O165="snížená",K165,0)</f>
        <v>0</v>
      </c>
      <c r="BG165" s="224">
        <f>IF(O165="zákl. přenesená",K165,0)</f>
        <v>0</v>
      </c>
      <c r="BH165" s="224">
        <f>IF(O165="sníž. přenesená",K165,0)</f>
        <v>0</v>
      </c>
      <c r="BI165" s="224">
        <f>IF(O165="nulová",K165,0)</f>
        <v>0</v>
      </c>
      <c r="BJ165" s="18" t="s">
        <v>81</v>
      </c>
      <c r="BK165" s="224">
        <f>ROUND(P165*H165,2)</f>
        <v>0</v>
      </c>
      <c r="BL165" s="18" t="s">
        <v>159</v>
      </c>
      <c r="BM165" s="223" t="s">
        <v>505</v>
      </c>
    </row>
    <row r="166" s="2" customFormat="1">
      <c r="A166" s="39"/>
      <c r="B166" s="40"/>
      <c r="C166" s="41"/>
      <c r="D166" s="225" t="s">
        <v>161</v>
      </c>
      <c r="E166" s="41"/>
      <c r="F166" s="226" t="s">
        <v>410</v>
      </c>
      <c r="G166" s="41"/>
      <c r="H166" s="41"/>
      <c r="I166" s="227"/>
      <c r="J166" s="227"/>
      <c r="K166" s="41"/>
      <c r="L166" s="41"/>
      <c r="M166" s="45"/>
      <c r="N166" s="228"/>
      <c r="O166" s="229"/>
      <c r="P166" s="85"/>
      <c r="Q166" s="85"/>
      <c r="R166" s="85"/>
      <c r="S166" s="85"/>
      <c r="T166" s="85"/>
      <c r="U166" s="85"/>
      <c r="V166" s="85"/>
      <c r="W166" s="85"/>
      <c r="X166" s="86"/>
      <c r="Y166" s="39"/>
      <c r="Z166" s="39"/>
      <c r="AA166" s="39"/>
      <c r="AB166" s="39"/>
      <c r="AC166" s="39"/>
      <c r="AD166" s="39"/>
      <c r="AE166" s="39"/>
      <c r="AT166" s="18" t="s">
        <v>161</v>
      </c>
      <c r="AU166" s="18" t="s">
        <v>83</v>
      </c>
    </row>
    <row r="167" s="2" customFormat="1">
      <c r="A167" s="39"/>
      <c r="B167" s="40"/>
      <c r="C167" s="41"/>
      <c r="D167" s="230" t="s">
        <v>163</v>
      </c>
      <c r="E167" s="41"/>
      <c r="F167" s="231" t="s">
        <v>411</v>
      </c>
      <c r="G167" s="41"/>
      <c r="H167" s="41"/>
      <c r="I167" s="227"/>
      <c r="J167" s="227"/>
      <c r="K167" s="41"/>
      <c r="L167" s="41"/>
      <c r="M167" s="45"/>
      <c r="N167" s="228"/>
      <c r="O167" s="229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83</v>
      </c>
    </row>
    <row r="168" s="2" customFormat="1" ht="33" customHeight="1">
      <c r="A168" s="39"/>
      <c r="B168" s="40"/>
      <c r="C168" s="210" t="s">
        <v>284</v>
      </c>
      <c r="D168" s="210" t="s">
        <v>155</v>
      </c>
      <c r="E168" s="211" t="s">
        <v>413</v>
      </c>
      <c r="F168" s="212" t="s">
        <v>414</v>
      </c>
      <c r="G168" s="213" t="s">
        <v>273</v>
      </c>
      <c r="H168" s="214">
        <v>1179.8900000000001</v>
      </c>
      <c r="I168" s="215"/>
      <c r="J168" s="215"/>
      <c r="K168" s="216">
        <f>ROUND(P168*H168,2)</f>
        <v>0</v>
      </c>
      <c r="L168" s="217"/>
      <c r="M168" s="45"/>
      <c r="N168" s="218" t="s">
        <v>20</v>
      </c>
      <c r="O168" s="219" t="s">
        <v>42</v>
      </c>
      <c r="P168" s="220">
        <f>I168+J168</f>
        <v>0</v>
      </c>
      <c r="Q168" s="220">
        <f>ROUND(I168*H168,2)</f>
        <v>0</v>
      </c>
      <c r="R168" s="220">
        <f>ROUND(J168*H168,2)</f>
        <v>0</v>
      </c>
      <c r="S168" s="85"/>
      <c r="T168" s="221">
        <f>S168*H168</f>
        <v>0</v>
      </c>
      <c r="U168" s="221">
        <v>0</v>
      </c>
      <c r="V168" s="221">
        <f>U168*H168</f>
        <v>0</v>
      </c>
      <c r="W168" s="221">
        <v>0</v>
      </c>
      <c r="X168" s="222">
        <f>W168*H168</f>
        <v>0</v>
      </c>
      <c r="Y168" s="39"/>
      <c r="Z168" s="39"/>
      <c r="AA168" s="39"/>
      <c r="AB168" s="39"/>
      <c r="AC168" s="39"/>
      <c r="AD168" s="39"/>
      <c r="AE168" s="39"/>
      <c r="AR168" s="223" t="s">
        <v>159</v>
      </c>
      <c r="AT168" s="223" t="s">
        <v>155</v>
      </c>
      <c r="AU168" s="223" t="s">
        <v>83</v>
      </c>
      <c r="AY168" s="18" t="s">
        <v>153</v>
      </c>
      <c r="BE168" s="224">
        <f>IF(O168="základní",K168,0)</f>
        <v>0</v>
      </c>
      <c r="BF168" s="224">
        <f>IF(O168="snížená",K168,0)</f>
        <v>0</v>
      </c>
      <c r="BG168" s="224">
        <f>IF(O168="zákl. přenesená",K168,0)</f>
        <v>0</v>
      </c>
      <c r="BH168" s="224">
        <f>IF(O168="sníž. přenesená",K168,0)</f>
        <v>0</v>
      </c>
      <c r="BI168" s="224">
        <f>IF(O168="nulová",K168,0)</f>
        <v>0</v>
      </c>
      <c r="BJ168" s="18" t="s">
        <v>81</v>
      </c>
      <c r="BK168" s="224">
        <f>ROUND(P168*H168,2)</f>
        <v>0</v>
      </c>
      <c r="BL168" s="18" t="s">
        <v>159</v>
      </c>
      <c r="BM168" s="223" t="s">
        <v>506</v>
      </c>
    </row>
    <row r="169" s="2" customFormat="1">
      <c r="A169" s="39"/>
      <c r="B169" s="40"/>
      <c r="C169" s="41"/>
      <c r="D169" s="225" t="s">
        <v>161</v>
      </c>
      <c r="E169" s="41"/>
      <c r="F169" s="226" t="s">
        <v>416</v>
      </c>
      <c r="G169" s="41"/>
      <c r="H169" s="41"/>
      <c r="I169" s="227"/>
      <c r="J169" s="227"/>
      <c r="K169" s="41"/>
      <c r="L169" s="41"/>
      <c r="M169" s="45"/>
      <c r="N169" s="228"/>
      <c r="O169" s="229"/>
      <c r="P169" s="85"/>
      <c r="Q169" s="85"/>
      <c r="R169" s="85"/>
      <c r="S169" s="85"/>
      <c r="T169" s="85"/>
      <c r="U169" s="85"/>
      <c r="V169" s="85"/>
      <c r="W169" s="85"/>
      <c r="X169" s="86"/>
      <c r="Y169" s="39"/>
      <c r="Z169" s="39"/>
      <c r="AA169" s="39"/>
      <c r="AB169" s="39"/>
      <c r="AC169" s="39"/>
      <c r="AD169" s="39"/>
      <c r="AE169" s="39"/>
      <c r="AT169" s="18" t="s">
        <v>161</v>
      </c>
      <c r="AU169" s="18" t="s">
        <v>83</v>
      </c>
    </row>
    <row r="170" s="2" customFormat="1">
      <c r="A170" s="39"/>
      <c r="B170" s="40"/>
      <c r="C170" s="41"/>
      <c r="D170" s="230" t="s">
        <v>163</v>
      </c>
      <c r="E170" s="41"/>
      <c r="F170" s="231" t="s">
        <v>417</v>
      </c>
      <c r="G170" s="41"/>
      <c r="H170" s="41"/>
      <c r="I170" s="227"/>
      <c r="J170" s="227"/>
      <c r="K170" s="41"/>
      <c r="L170" s="41"/>
      <c r="M170" s="45"/>
      <c r="N170" s="264"/>
      <c r="O170" s="265"/>
      <c r="P170" s="266"/>
      <c r="Q170" s="266"/>
      <c r="R170" s="266"/>
      <c r="S170" s="266"/>
      <c r="T170" s="266"/>
      <c r="U170" s="266"/>
      <c r="V170" s="266"/>
      <c r="W170" s="266"/>
      <c r="X170" s="267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83</v>
      </c>
    </row>
    <row r="171" s="2" customFormat="1" ht="6.96" customHeight="1">
      <c r="A171" s="39"/>
      <c r="B171" s="60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45"/>
      <c r="N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3ikr8PKCmmP9YTMklM6ceUf4Hc7IIE/KF60BuIDSDB+hSTvNwsfk69QckmRsvJjGAWwr92r71NiSzH79ogFadg==" hashValue="lqxhOWmkPF5CC9SnKRl3b1K+LoC6lto6UQSUAo+z1lqA2qOvNdzUoMtprTZL30Dr+Fu/3wd6OfLLhOCbEXQVTQ==" algorithmName="SHA-512" password="CC35"/>
  <autoFilter ref="C87:L170"/>
  <mergeCells count="9">
    <mergeCell ref="E7:H7"/>
    <mergeCell ref="E9:H9"/>
    <mergeCell ref="E18:H18"/>
    <mergeCell ref="E27:H27"/>
    <mergeCell ref="E50:H50"/>
    <mergeCell ref="E52:H52"/>
    <mergeCell ref="E78:H78"/>
    <mergeCell ref="E80:H80"/>
    <mergeCell ref="M2:Z2"/>
  </mergeCells>
  <hyperlinks>
    <hyperlink ref="F93" r:id="rId1" display="https://podminky.urs.cz/item/CS_URS_2024_01/180405111"/>
    <hyperlink ref="F100" r:id="rId2" display="https://podminky.urs.cz/item/CS_URS_2024_01/181351113"/>
    <hyperlink ref="F107" r:id="rId3" display="https://podminky.urs.cz/item/CS_URS_2024_01/181451131"/>
    <hyperlink ref="F114" r:id="rId4" display="https://podminky.urs.cz/item/CS_URS_2024_01/181951112"/>
    <hyperlink ref="F118" r:id="rId5" display="https://podminky.urs.cz/item/CS_URS_2024_01/184813511"/>
    <hyperlink ref="F122" r:id="rId6" display="https://podminky.urs.cz/item/CS_URS_2024_01/185804312"/>
    <hyperlink ref="F126" r:id="rId7" display="https://podminky.urs.cz/item/CS_URS_2024_01/185851121"/>
    <hyperlink ref="F130" r:id="rId8" display="https://podminky.urs.cz/item/CS_URS_2024_01/185851129"/>
    <hyperlink ref="F135" r:id="rId9" display="https://podminky.urs.cz/item/CS_URS_2024_01/464511111"/>
    <hyperlink ref="F143" r:id="rId10" display="https://podminky.urs.cz/item/CS_URS_2024_01/596412213"/>
    <hyperlink ref="F151" r:id="rId11" display="https://podminky.urs.cz/item/CS_URS_2024_01/938902205"/>
    <hyperlink ref="F155" r:id="rId12" display="https://podminky.urs.cz/item/CS_URS_2024_01/997221551"/>
    <hyperlink ref="F158" r:id="rId13" display="https://podminky.urs.cz/item/CS_URS_2024_01/997221559"/>
    <hyperlink ref="F162" r:id="rId14" display="https://podminky.urs.cz/item/CS_URS_2024_01/997221655"/>
    <hyperlink ref="F167" r:id="rId15" display="https://podminky.urs.cz/item/CS_URS_2024_01/998225111"/>
    <hyperlink ref="F170" r:id="rId16" display="https://podminky.urs.cz/item/CS_URS_2024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89</v>
      </c>
      <c r="AZ2" s="130" t="s">
        <v>418</v>
      </c>
      <c r="BA2" s="130" t="s">
        <v>20</v>
      </c>
      <c r="BB2" s="130" t="s">
        <v>20</v>
      </c>
      <c r="BC2" s="130" t="s">
        <v>507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  <c r="AZ3" s="130" t="s">
        <v>420</v>
      </c>
      <c r="BA3" s="130" t="s">
        <v>20</v>
      </c>
      <c r="BB3" s="130" t="s">
        <v>20</v>
      </c>
      <c r="BC3" s="130" t="s">
        <v>508</v>
      </c>
      <c r="BD3" s="130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5" t="s">
        <v>17</v>
      </c>
      <c r="M6" s="21"/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509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ROUND(K86,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ROUND((SUM(BE86:BE152)),  2)</f>
        <v>0</v>
      </c>
      <c r="G35" s="39"/>
      <c r="H35" s="39"/>
      <c r="I35" s="151">
        <v>0.20999999999999999</v>
      </c>
      <c r="J35" s="39"/>
      <c r="K35" s="146">
        <f>ROUND(((SUM(BE86:BE152))*I35),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ROUND((SUM(BF86:BF152)),  2)</f>
        <v>0</v>
      </c>
      <c r="G36" s="39"/>
      <c r="H36" s="39"/>
      <c r="I36" s="151">
        <v>0.14999999999999999</v>
      </c>
      <c r="J36" s="39"/>
      <c r="K36" s="146">
        <f>ROUND(((SUM(BF86:BF152))*I36),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ROUND((SUM(BG86:BG152)),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ROUND((SUM(BH86:BH152)),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ROUND((SUM(BI86:BI152)),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103 - Příkop SP2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Q86</f>
        <v>0</v>
      </c>
      <c r="J61" s="103">
        <f>R86</f>
        <v>0</v>
      </c>
      <c r="K61" s="103">
        <f>K86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128</v>
      </c>
      <c r="E62" s="171"/>
      <c r="F62" s="171"/>
      <c r="G62" s="171"/>
      <c r="H62" s="171"/>
      <c r="I62" s="172">
        <f>Q87</f>
        <v>0</v>
      </c>
      <c r="J62" s="172">
        <f>R87</f>
        <v>0</v>
      </c>
      <c r="K62" s="172">
        <f>K87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8">
        <f>Q88</f>
        <v>0</v>
      </c>
      <c r="J63" s="178">
        <f>R88</f>
        <v>0</v>
      </c>
      <c r="K63" s="178">
        <f>K88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423</v>
      </c>
      <c r="E64" s="177"/>
      <c r="F64" s="177"/>
      <c r="G64" s="177"/>
      <c r="H64" s="177"/>
      <c r="I64" s="178">
        <f>Q130</f>
        <v>0</v>
      </c>
      <c r="J64" s="178">
        <f>R130</f>
        <v>0</v>
      </c>
      <c r="K64" s="178">
        <f>K130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130</v>
      </c>
      <c r="E65" s="177"/>
      <c r="F65" s="177"/>
      <c r="G65" s="177"/>
      <c r="H65" s="177"/>
      <c r="I65" s="178">
        <f>Q138</f>
        <v>0</v>
      </c>
      <c r="J65" s="178">
        <f>R138</f>
        <v>0</v>
      </c>
      <c r="K65" s="178">
        <f>K138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133</v>
      </c>
      <c r="E66" s="177"/>
      <c r="F66" s="177"/>
      <c r="G66" s="177"/>
      <c r="H66" s="177"/>
      <c r="I66" s="178">
        <f>Q146</f>
        <v>0</v>
      </c>
      <c r="J66" s="178">
        <f>R146</f>
        <v>0</v>
      </c>
      <c r="K66" s="178">
        <f>K146</f>
        <v>0</v>
      </c>
      <c r="L66" s="175"/>
      <c r="M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13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13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41"/>
      <c r="M73" s="13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41"/>
      <c r="E75" s="41"/>
      <c r="F75" s="41"/>
      <c r="G75" s="41"/>
      <c r="H75" s="41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63" t="str">
        <f>E7</f>
        <v>Rekonstrukce PC C2, svodný příkop SP1, SP2, propustek P11, novostavba PC C11, rekonstrukce OP1 v k. ú. Kotopeky</v>
      </c>
      <c r="F76" s="33"/>
      <c r="G76" s="33"/>
      <c r="H76" s="33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118</v>
      </c>
      <c r="D77" s="41"/>
      <c r="E77" s="41"/>
      <c r="F77" s="41"/>
      <c r="G77" s="41"/>
      <c r="H77" s="41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103 - Příkop SP2</v>
      </c>
      <c r="F78" s="41"/>
      <c r="G78" s="41"/>
      <c r="H78" s="41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k. ú. Kotopeky</v>
      </c>
      <c r="G80" s="41"/>
      <c r="H80" s="41"/>
      <c r="I80" s="33" t="s">
        <v>24</v>
      </c>
      <c r="J80" s="73" t="str">
        <f>IF(J12="","",J12)</f>
        <v>25. 1. 2024</v>
      </c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SPÚ ČR – pobočka Beroun</v>
      </c>
      <c r="G82" s="41"/>
      <c r="H82" s="41"/>
      <c r="I82" s="33" t="s">
        <v>32</v>
      </c>
      <c r="J82" s="37" t="str">
        <f>E21</f>
        <v xml:space="preserve"> </v>
      </c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0"/>
      <c r="B85" s="181"/>
      <c r="C85" s="182" t="s">
        <v>135</v>
      </c>
      <c r="D85" s="183" t="s">
        <v>56</v>
      </c>
      <c r="E85" s="183" t="s">
        <v>52</v>
      </c>
      <c r="F85" s="183" t="s">
        <v>53</v>
      </c>
      <c r="G85" s="183" t="s">
        <v>136</v>
      </c>
      <c r="H85" s="183" t="s">
        <v>137</v>
      </c>
      <c r="I85" s="183" t="s">
        <v>138</v>
      </c>
      <c r="J85" s="183" t="s">
        <v>139</v>
      </c>
      <c r="K85" s="184" t="s">
        <v>126</v>
      </c>
      <c r="L85" s="185" t="s">
        <v>140</v>
      </c>
      <c r="M85" s="186"/>
      <c r="N85" s="93" t="s">
        <v>20</v>
      </c>
      <c r="O85" s="94" t="s">
        <v>41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4" t="s">
        <v>145</v>
      </c>
      <c r="U85" s="94" t="s">
        <v>146</v>
      </c>
      <c r="V85" s="94" t="s">
        <v>147</v>
      </c>
      <c r="W85" s="94" t="s">
        <v>148</v>
      </c>
      <c r="X85" s="95" t="s">
        <v>149</v>
      </c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41"/>
      <c r="K86" s="187">
        <f>BK86</f>
        <v>0</v>
      </c>
      <c r="L86" s="41"/>
      <c r="M86" s="45"/>
      <c r="N86" s="96"/>
      <c r="O86" s="188"/>
      <c r="P86" s="97"/>
      <c r="Q86" s="189">
        <f>Q87</f>
        <v>0</v>
      </c>
      <c r="R86" s="189">
        <f>R87</f>
        <v>0</v>
      </c>
      <c r="S86" s="97"/>
      <c r="T86" s="190">
        <f>T87</f>
        <v>0</v>
      </c>
      <c r="U86" s="97"/>
      <c r="V86" s="190">
        <f>V87</f>
        <v>983.45944000000009</v>
      </c>
      <c r="W86" s="97"/>
      <c r="X86" s="191">
        <f>X87</f>
        <v>0</v>
      </c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127</v>
      </c>
      <c r="BK86" s="192">
        <f>BK87</f>
        <v>0</v>
      </c>
    </row>
    <row r="87" s="12" customFormat="1" ht="25.92" customHeight="1">
      <c r="A87" s="12"/>
      <c r="B87" s="193"/>
      <c r="C87" s="194"/>
      <c r="D87" s="195" t="s">
        <v>72</v>
      </c>
      <c r="E87" s="196" t="s">
        <v>151</v>
      </c>
      <c r="F87" s="196" t="s">
        <v>152</v>
      </c>
      <c r="G87" s="194"/>
      <c r="H87" s="194"/>
      <c r="I87" s="197"/>
      <c r="J87" s="197"/>
      <c r="K87" s="198">
        <f>BK87</f>
        <v>0</v>
      </c>
      <c r="L87" s="194"/>
      <c r="M87" s="199"/>
      <c r="N87" s="200"/>
      <c r="O87" s="201"/>
      <c r="P87" s="201"/>
      <c r="Q87" s="202">
        <f>Q88+Q130+Q138+Q146</f>
        <v>0</v>
      </c>
      <c r="R87" s="202">
        <f>R88+R130+R138+R146</f>
        <v>0</v>
      </c>
      <c r="S87" s="201"/>
      <c r="T87" s="203">
        <f>T88+T130+T138+T146</f>
        <v>0</v>
      </c>
      <c r="U87" s="201"/>
      <c r="V87" s="203">
        <f>V88+V130+V138+V146</f>
        <v>983.45944000000009</v>
      </c>
      <c r="W87" s="201"/>
      <c r="X87" s="204">
        <f>X88+X130+X138+X146</f>
        <v>0</v>
      </c>
      <c r="Y87" s="12"/>
      <c r="Z87" s="12"/>
      <c r="AA87" s="12"/>
      <c r="AB87" s="12"/>
      <c r="AC87" s="12"/>
      <c r="AD87" s="12"/>
      <c r="AE87" s="12"/>
      <c r="AR87" s="205" t="s">
        <v>81</v>
      </c>
      <c r="AT87" s="206" t="s">
        <v>72</v>
      </c>
      <c r="AU87" s="206" t="s">
        <v>73</v>
      </c>
      <c r="AY87" s="205" t="s">
        <v>153</v>
      </c>
      <c r="BK87" s="207">
        <f>BK88+BK130+BK138+BK146</f>
        <v>0</v>
      </c>
    </row>
    <row r="88" s="12" customFormat="1" ht="22.8" customHeight="1">
      <c r="A88" s="12"/>
      <c r="B88" s="193"/>
      <c r="C88" s="194"/>
      <c r="D88" s="195" t="s">
        <v>72</v>
      </c>
      <c r="E88" s="208" t="s">
        <v>81</v>
      </c>
      <c r="F88" s="208" t="s">
        <v>154</v>
      </c>
      <c r="G88" s="194"/>
      <c r="H88" s="194"/>
      <c r="I88" s="197"/>
      <c r="J88" s="197"/>
      <c r="K88" s="209">
        <f>BK88</f>
        <v>0</v>
      </c>
      <c r="L88" s="194"/>
      <c r="M88" s="199"/>
      <c r="N88" s="200"/>
      <c r="O88" s="201"/>
      <c r="P88" s="201"/>
      <c r="Q88" s="202">
        <f>SUM(Q89:Q129)</f>
        <v>0</v>
      </c>
      <c r="R88" s="202">
        <f>SUM(R89:R129)</f>
        <v>0</v>
      </c>
      <c r="S88" s="201"/>
      <c r="T88" s="203">
        <f>SUM(T89:T129)</f>
        <v>0</v>
      </c>
      <c r="U88" s="201"/>
      <c r="V88" s="203">
        <f>SUM(V89:V129)</f>
        <v>424.11655999999999</v>
      </c>
      <c r="W88" s="201"/>
      <c r="X88" s="204">
        <f>SUM(X89:X129)</f>
        <v>0</v>
      </c>
      <c r="Y88" s="12"/>
      <c r="Z88" s="12"/>
      <c r="AA88" s="12"/>
      <c r="AB88" s="12"/>
      <c r="AC88" s="12"/>
      <c r="AD88" s="12"/>
      <c r="AE88" s="12"/>
      <c r="AR88" s="205" t="s">
        <v>81</v>
      </c>
      <c r="AT88" s="206" t="s">
        <v>72</v>
      </c>
      <c r="AU88" s="206" t="s">
        <v>81</v>
      </c>
      <c r="AY88" s="205" t="s">
        <v>153</v>
      </c>
      <c r="BK88" s="207">
        <f>SUM(BK89:BK129)</f>
        <v>0</v>
      </c>
    </row>
    <row r="89" s="2" customFormat="1" ht="24.15" customHeight="1">
      <c r="A89" s="39"/>
      <c r="B89" s="40"/>
      <c r="C89" s="210" t="s">
        <v>81</v>
      </c>
      <c r="D89" s="210" t="s">
        <v>155</v>
      </c>
      <c r="E89" s="211" t="s">
        <v>424</v>
      </c>
      <c r="F89" s="212" t="s">
        <v>425</v>
      </c>
      <c r="G89" s="213" t="s">
        <v>235</v>
      </c>
      <c r="H89" s="214">
        <v>2536</v>
      </c>
      <c r="I89" s="215"/>
      <c r="J89" s="215"/>
      <c r="K89" s="216">
        <f>ROUND(P89*H89,2)</f>
        <v>0</v>
      </c>
      <c r="L89" s="217"/>
      <c r="M89" s="45"/>
      <c r="N89" s="218" t="s">
        <v>20</v>
      </c>
      <c r="O89" s="219" t="s">
        <v>42</v>
      </c>
      <c r="P89" s="220">
        <f>I89+J89</f>
        <v>0</v>
      </c>
      <c r="Q89" s="220">
        <f>ROUND(I89*H89,2)</f>
        <v>0</v>
      </c>
      <c r="R89" s="220">
        <f>ROUND(J89*H89,2)</f>
        <v>0</v>
      </c>
      <c r="S89" s="85"/>
      <c r="T89" s="221">
        <f>S89*H89</f>
        <v>0</v>
      </c>
      <c r="U89" s="221">
        <v>0</v>
      </c>
      <c r="V89" s="221">
        <f>U89*H89</f>
        <v>0</v>
      </c>
      <c r="W89" s="221">
        <v>0</v>
      </c>
      <c r="X89" s="222">
        <f>W89*H89</f>
        <v>0</v>
      </c>
      <c r="Y89" s="39"/>
      <c r="Z89" s="39"/>
      <c r="AA89" s="39"/>
      <c r="AB89" s="39"/>
      <c r="AC89" s="39"/>
      <c r="AD89" s="39"/>
      <c r="AE89" s="39"/>
      <c r="AR89" s="223" t="s">
        <v>159</v>
      </c>
      <c r="AT89" s="223" t="s">
        <v>155</v>
      </c>
      <c r="AU89" s="223" t="s">
        <v>83</v>
      </c>
      <c r="AY89" s="18" t="s">
        <v>153</v>
      </c>
      <c r="BE89" s="224">
        <f>IF(O89="základní",K89,0)</f>
        <v>0</v>
      </c>
      <c r="BF89" s="224">
        <f>IF(O89="snížená",K89,0)</f>
        <v>0</v>
      </c>
      <c r="BG89" s="224">
        <f>IF(O89="zákl. přenesená",K89,0)</f>
        <v>0</v>
      </c>
      <c r="BH89" s="224">
        <f>IF(O89="sníž. přenesená",K89,0)</f>
        <v>0</v>
      </c>
      <c r="BI89" s="224">
        <f>IF(O89="nulová",K89,0)</f>
        <v>0</v>
      </c>
      <c r="BJ89" s="18" t="s">
        <v>81</v>
      </c>
      <c r="BK89" s="224">
        <f>ROUND(P89*H89,2)</f>
        <v>0</v>
      </c>
      <c r="BL89" s="18" t="s">
        <v>159</v>
      </c>
      <c r="BM89" s="223" t="s">
        <v>510</v>
      </c>
    </row>
    <row r="90" s="2" customFormat="1">
      <c r="A90" s="39"/>
      <c r="B90" s="40"/>
      <c r="C90" s="41"/>
      <c r="D90" s="225" t="s">
        <v>161</v>
      </c>
      <c r="E90" s="41"/>
      <c r="F90" s="226" t="s">
        <v>427</v>
      </c>
      <c r="G90" s="41"/>
      <c r="H90" s="41"/>
      <c r="I90" s="227"/>
      <c r="J90" s="227"/>
      <c r="K90" s="41"/>
      <c r="L90" s="41"/>
      <c r="M90" s="45"/>
      <c r="N90" s="228"/>
      <c r="O90" s="229"/>
      <c r="P90" s="85"/>
      <c r="Q90" s="85"/>
      <c r="R90" s="85"/>
      <c r="S90" s="85"/>
      <c r="T90" s="85"/>
      <c r="U90" s="85"/>
      <c r="V90" s="85"/>
      <c r="W90" s="85"/>
      <c r="X90" s="86"/>
      <c r="Y90" s="39"/>
      <c r="Z90" s="39"/>
      <c r="AA90" s="39"/>
      <c r="AB90" s="39"/>
      <c r="AC90" s="39"/>
      <c r="AD90" s="39"/>
      <c r="AE90" s="39"/>
      <c r="AT90" s="18" t="s">
        <v>161</v>
      </c>
      <c r="AU90" s="18" t="s">
        <v>83</v>
      </c>
    </row>
    <row r="91" s="2" customFormat="1">
      <c r="A91" s="39"/>
      <c r="B91" s="40"/>
      <c r="C91" s="41"/>
      <c r="D91" s="230" t="s">
        <v>163</v>
      </c>
      <c r="E91" s="41"/>
      <c r="F91" s="231" t="s">
        <v>428</v>
      </c>
      <c r="G91" s="41"/>
      <c r="H91" s="41"/>
      <c r="I91" s="227"/>
      <c r="J91" s="227"/>
      <c r="K91" s="41"/>
      <c r="L91" s="41"/>
      <c r="M91" s="45"/>
      <c r="N91" s="228"/>
      <c r="O91" s="229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163</v>
      </c>
      <c r="AU91" s="18" t="s">
        <v>83</v>
      </c>
    </row>
    <row r="92" s="13" customFormat="1">
      <c r="A92" s="13"/>
      <c r="B92" s="232"/>
      <c r="C92" s="233"/>
      <c r="D92" s="225" t="s">
        <v>165</v>
      </c>
      <c r="E92" s="234" t="s">
        <v>20</v>
      </c>
      <c r="F92" s="235" t="s">
        <v>418</v>
      </c>
      <c r="G92" s="233"/>
      <c r="H92" s="236">
        <v>2536</v>
      </c>
      <c r="I92" s="237"/>
      <c r="J92" s="237"/>
      <c r="K92" s="233"/>
      <c r="L92" s="233"/>
      <c r="M92" s="238"/>
      <c r="N92" s="239"/>
      <c r="O92" s="240"/>
      <c r="P92" s="240"/>
      <c r="Q92" s="240"/>
      <c r="R92" s="240"/>
      <c r="S92" s="240"/>
      <c r="T92" s="240"/>
      <c r="U92" s="240"/>
      <c r="V92" s="240"/>
      <c r="W92" s="240"/>
      <c r="X92" s="241"/>
      <c r="Y92" s="13"/>
      <c r="Z92" s="13"/>
      <c r="AA92" s="13"/>
      <c r="AB92" s="13"/>
      <c r="AC92" s="13"/>
      <c r="AD92" s="13"/>
      <c r="AE92" s="13"/>
      <c r="AT92" s="242" t="s">
        <v>165</v>
      </c>
      <c r="AU92" s="242" t="s">
        <v>83</v>
      </c>
      <c r="AV92" s="13" t="s">
        <v>83</v>
      </c>
      <c r="AW92" s="13" t="s">
        <v>5</v>
      </c>
      <c r="AX92" s="13" t="s">
        <v>81</v>
      </c>
      <c r="AY92" s="242" t="s">
        <v>153</v>
      </c>
    </row>
    <row r="93" s="2" customFormat="1" ht="16.5" customHeight="1">
      <c r="A93" s="39"/>
      <c r="B93" s="40"/>
      <c r="C93" s="254" t="s">
        <v>83</v>
      </c>
      <c r="D93" s="254" t="s">
        <v>303</v>
      </c>
      <c r="E93" s="255" t="s">
        <v>429</v>
      </c>
      <c r="F93" s="256" t="s">
        <v>430</v>
      </c>
      <c r="G93" s="257" t="s">
        <v>431</v>
      </c>
      <c r="H93" s="258">
        <v>50.719999999999999</v>
      </c>
      <c r="I93" s="259"/>
      <c r="J93" s="260"/>
      <c r="K93" s="261">
        <f>ROUND(P93*H93,2)</f>
        <v>0</v>
      </c>
      <c r="L93" s="260"/>
      <c r="M93" s="262"/>
      <c r="N93" s="263" t="s">
        <v>20</v>
      </c>
      <c r="O93" s="219" t="s">
        <v>42</v>
      </c>
      <c r="P93" s="220">
        <f>I93+J93</f>
        <v>0</v>
      </c>
      <c r="Q93" s="220">
        <f>ROUND(I93*H93,2)</f>
        <v>0</v>
      </c>
      <c r="R93" s="220">
        <f>ROUND(J93*H93,2)</f>
        <v>0</v>
      </c>
      <c r="S93" s="85"/>
      <c r="T93" s="221">
        <f>S93*H93</f>
        <v>0</v>
      </c>
      <c r="U93" s="221">
        <v>0.001</v>
      </c>
      <c r="V93" s="221">
        <f>U93*H93</f>
        <v>0.050720000000000001</v>
      </c>
      <c r="W93" s="221">
        <v>0</v>
      </c>
      <c r="X93" s="222">
        <f>W93*H93</f>
        <v>0</v>
      </c>
      <c r="Y93" s="39"/>
      <c r="Z93" s="39"/>
      <c r="AA93" s="39"/>
      <c r="AB93" s="39"/>
      <c r="AC93" s="39"/>
      <c r="AD93" s="39"/>
      <c r="AE93" s="39"/>
      <c r="AR93" s="223" t="s">
        <v>204</v>
      </c>
      <c r="AT93" s="223" t="s">
        <v>303</v>
      </c>
      <c r="AU93" s="223" t="s">
        <v>83</v>
      </c>
      <c r="AY93" s="18" t="s">
        <v>153</v>
      </c>
      <c r="BE93" s="224">
        <f>IF(O93="základní",K93,0)</f>
        <v>0</v>
      </c>
      <c r="BF93" s="224">
        <f>IF(O93="snížená",K93,0)</f>
        <v>0</v>
      </c>
      <c r="BG93" s="224">
        <f>IF(O93="zákl. přenesená",K93,0)</f>
        <v>0</v>
      </c>
      <c r="BH93" s="224">
        <f>IF(O93="sníž. přenesená",K93,0)</f>
        <v>0</v>
      </c>
      <c r="BI93" s="224">
        <f>IF(O93="nulová",K93,0)</f>
        <v>0</v>
      </c>
      <c r="BJ93" s="18" t="s">
        <v>81</v>
      </c>
      <c r="BK93" s="224">
        <f>ROUND(P93*H93,2)</f>
        <v>0</v>
      </c>
      <c r="BL93" s="18" t="s">
        <v>159</v>
      </c>
      <c r="BM93" s="223" t="s">
        <v>511</v>
      </c>
    </row>
    <row r="94" s="2" customFormat="1">
      <c r="A94" s="39"/>
      <c r="B94" s="40"/>
      <c r="C94" s="41"/>
      <c r="D94" s="225" t="s">
        <v>161</v>
      </c>
      <c r="E94" s="41"/>
      <c r="F94" s="226" t="s">
        <v>430</v>
      </c>
      <c r="G94" s="41"/>
      <c r="H94" s="41"/>
      <c r="I94" s="227"/>
      <c r="J94" s="227"/>
      <c r="K94" s="41"/>
      <c r="L94" s="41"/>
      <c r="M94" s="45"/>
      <c r="N94" s="228"/>
      <c r="O94" s="229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161</v>
      </c>
      <c r="AU94" s="18" t="s">
        <v>83</v>
      </c>
    </row>
    <row r="95" s="13" customFormat="1">
      <c r="A95" s="13"/>
      <c r="B95" s="232"/>
      <c r="C95" s="233"/>
      <c r="D95" s="225" t="s">
        <v>165</v>
      </c>
      <c r="E95" s="233"/>
      <c r="F95" s="235" t="s">
        <v>512</v>
      </c>
      <c r="G95" s="233"/>
      <c r="H95" s="236">
        <v>50.719999999999999</v>
      </c>
      <c r="I95" s="237"/>
      <c r="J95" s="237"/>
      <c r="K95" s="233"/>
      <c r="L95" s="233"/>
      <c r="M95" s="238"/>
      <c r="N95" s="239"/>
      <c r="O95" s="240"/>
      <c r="P95" s="240"/>
      <c r="Q95" s="240"/>
      <c r="R95" s="240"/>
      <c r="S95" s="240"/>
      <c r="T95" s="240"/>
      <c r="U95" s="240"/>
      <c r="V95" s="240"/>
      <c r="W95" s="240"/>
      <c r="X95" s="241"/>
      <c r="Y95" s="13"/>
      <c r="Z95" s="13"/>
      <c r="AA95" s="13"/>
      <c r="AB95" s="13"/>
      <c r="AC95" s="13"/>
      <c r="AD95" s="13"/>
      <c r="AE95" s="13"/>
      <c r="AT95" s="242" t="s">
        <v>165</v>
      </c>
      <c r="AU95" s="242" t="s">
        <v>83</v>
      </c>
      <c r="AV95" s="13" t="s">
        <v>83</v>
      </c>
      <c r="AW95" s="13" t="s">
        <v>4</v>
      </c>
      <c r="AX95" s="13" t="s">
        <v>81</v>
      </c>
      <c r="AY95" s="242" t="s">
        <v>153</v>
      </c>
    </row>
    <row r="96" s="2" customFormat="1" ht="33" customHeight="1">
      <c r="A96" s="39"/>
      <c r="B96" s="40"/>
      <c r="C96" s="210" t="s">
        <v>173</v>
      </c>
      <c r="D96" s="210" t="s">
        <v>155</v>
      </c>
      <c r="E96" s="211" t="s">
        <v>434</v>
      </c>
      <c r="F96" s="212" t="s">
        <v>435</v>
      </c>
      <c r="G96" s="213" t="s">
        <v>235</v>
      </c>
      <c r="H96" s="214">
        <v>1528</v>
      </c>
      <c r="I96" s="215"/>
      <c r="J96" s="215"/>
      <c r="K96" s="216">
        <f>ROUND(P96*H96,2)</f>
        <v>0</v>
      </c>
      <c r="L96" s="217"/>
      <c r="M96" s="45"/>
      <c r="N96" s="218" t="s">
        <v>20</v>
      </c>
      <c r="O96" s="219" t="s">
        <v>42</v>
      </c>
      <c r="P96" s="220">
        <f>I96+J96</f>
        <v>0</v>
      </c>
      <c r="Q96" s="220">
        <f>ROUND(I96*H96,2)</f>
        <v>0</v>
      </c>
      <c r="R96" s="220">
        <f>ROUND(J96*H96,2)</f>
        <v>0</v>
      </c>
      <c r="S96" s="85"/>
      <c r="T96" s="221">
        <f>S96*H96</f>
        <v>0</v>
      </c>
      <c r="U96" s="221">
        <v>0</v>
      </c>
      <c r="V96" s="221">
        <f>U96*H96</f>
        <v>0</v>
      </c>
      <c r="W96" s="221">
        <v>0</v>
      </c>
      <c r="X96" s="222">
        <f>W96*H96</f>
        <v>0</v>
      </c>
      <c r="Y96" s="39"/>
      <c r="Z96" s="39"/>
      <c r="AA96" s="39"/>
      <c r="AB96" s="39"/>
      <c r="AC96" s="39"/>
      <c r="AD96" s="39"/>
      <c r="AE96" s="39"/>
      <c r="AR96" s="223" t="s">
        <v>159</v>
      </c>
      <c r="AT96" s="223" t="s">
        <v>155</v>
      </c>
      <c r="AU96" s="223" t="s">
        <v>83</v>
      </c>
      <c r="AY96" s="18" t="s">
        <v>153</v>
      </c>
      <c r="BE96" s="224">
        <f>IF(O96="základní",K96,0)</f>
        <v>0</v>
      </c>
      <c r="BF96" s="224">
        <f>IF(O96="snížená",K96,0)</f>
        <v>0</v>
      </c>
      <c r="BG96" s="224">
        <f>IF(O96="zákl. přenesená",K96,0)</f>
        <v>0</v>
      </c>
      <c r="BH96" s="224">
        <f>IF(O96="sníž. přenesená",K96,0)</f>
        <v>0</v>
      </c>
      <c r="BI96" s="224">
        <f>IF(O96="nulová",K96,0)</f>
        <v>0</v>
      </c>
      <c r="BJ96" s="18" t="s">
        <v>81</v>
      </c>
      <c r="BK96" s="224">
        <f>ROUND(P96*H96,2)</f>
        <v>0</v>
      </c>
      <c r="BL96" s="18" t="s">
        <v>159</v>
      </c>
      <c r="BM96" s="223" t="s">
        <v>513</v>
      </c>
    </row>
    <row r="97" s="2" customFormat="1">
      <c r="A97" s="39"/>
      <c r="B97" s="40"/>
      <c r="C97" s="41"/>
      <c r="D97" s="225" t="s">
        <v>161</v>
      </c>
      <c r="E97" s="41"/>
      <c r="F97" s="226" t="s">
        <v>437</v>
      </c>
      <c r="G97" s="41"/>
      <c r="H97" s="41"/>
      <c r="I97" s="227"/>
      <c r="J97" s="227"/>
      <c r="K97" s="41"/>
      <c r="L97" s="41"/>
      <c r="M97" s="45"/>
      <c r="N97" s="228"/>
      <c r="O97" s="229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161</v>
      </c>
      <c r="AU97" s="18" t="s">
        <v>83</v>
      </c>
    </row>
    <row r="98" s="2" customFormat="1">
      <c r="A98" s="39"/>
      <c r="B98" s="40"/>
      <c r="C98" s="41"/>
      <c r="D98" s="230" t="s">
        <v>163</v>
      </c>
      <c r="E98" s="41"/>
      <c r="F98" s="231" t="s">
        <v>438</v>
      </c>
      <c r="G98" s="41"/>
      <c r="H98" s="41"/>
      <c r="I98" s="227"/>
      <c r="J98" s="227"/>
      <c r="K98" s="41"/>
      <c r="L98" s="41"/>
      <c r="M98" s="45"/>
      <c r="N98" s="228"/>
      <c r="O98" s="229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163</v>
      </c>
      <c r="AU98" s="18" t="s">
        <v>83</v>
      </c>
    </row>
    <row r="99" s="13" customFormat="1">
      <c r="A99" s="13"/>
      <c r="B99" s="232"/>
      <c r="C99" s="233"/>
      <c r="D99" s="225" t="s">
        <v>165</v>
      </c>
      <c r="E99" s="234" t="s">
        <v>420</v>
      </c>
      <c r="F99" s="235" t="s">
        <v>514</v>
      </c>
      <c r="G99" s="233"/>
      <c r="H99" s="236">
        <v>1528</v>
      </c>
      <c r="I99" s="237"/>
      <c r="J99" s="237"/>
      <c r="K99" s="233"/>
      <c r="L99" s="233"/>
      <c r="M99" s="238"/>
      <c r="N99" s="239"/>
      <c r="O99" s="240"/>
      <c r="P99" s="240"/>
      <c r="Q99" s="240"/>
      <c r="R99" s="240"/>
      <c r="S99" s="240"/>
      <c r="T99" s="240"/>
      <c r="U99" s="240"/>
      <c r="V99" s="240"/>
      <c r="W99" s="240"/>
      <c r="X99" s="241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83</v>
      </c>
      <c r="AV99" s="13" t="s">
        <v>83</v>
      </c>
      <c r="AW99" s="13" t="s">
        <v>5</v>
      </c>
      <c r="AX99" s="13" t="s">
        <v>81</v>
      </c>
      <c r="AY99" s="242" t="s">
        <v>153</v>
      </c>
    </row>
    <row r="100" s="2" customFormat="1" ht="16.5" customHeight="1">
      <c r="A100" s="39"/>
      <c r="B100" s="40"/>
      <c r="C100" s="254" t="s">
        <v>159</v>
      </c>
      <c r="D100" s="254" t="s">
        <v>303</v>
      </c>
      <c r="E100" s="255" t="s">
        <v>440</v>
      </c>
      <c r="F100" s="256" t="s">
        <v>441</v>
      </c>
      <c r="G100" s="257" t="s">
        <v>273</v>
      </c>
      <c r="H100" s="258">
        <v>424.01999999999998</v>
      </c>
      <c r="I100" s="259"/>
      <c r="J100" s="260"/>
      <c r="K100" s="261">
        <f>ROUND(P100*H100,2)</f>
        <v>0</v>
      </c>
      <c r="L100" s="260"/>
      <c r="M100" s="262"/>
      <c r="N100" s="263" t="s">
        <v>20</v>
      </c>
      <c r="O100" s="219" t="s">
        <v>42</v>
      </c>
      <c r="P100" s="220">
        <f>I100+J100</f>
        <v>0</v>
      </c>
      <c r="Q100" s="220">
        <f>ROUND(I100*H100,2)</f>
        <v>0</v>
      </c>
      <c r="R100" s="220">
        <f>ROUND(J100*H100,2)</f>
        <v>0</v>
      </c>
      <c r="S100" s="85"/>
      <c r="T100" s="221">
        <f>S100*H100</f>
        <v>0</v>
      </c>
      <c r="U100" s="221">
        <v>1</v>
      </c>
      <c r="V100" s="221">
        <f>U100*H100</f>
        <v>424.01999999999998</v>
      </c>
      <c r="W100" s="221">
        <v>0</v>
      </c>
      <c r="X100" s="222">
        <f>W100*H100</f>
        <v>0</v>
      </c>
      <c r="Y100" s="39"/>
      <c r="Z100" s="39"/>
      <c r="AA100" s="39"/>
      <c r="AB100" s="39"/>
      <c r="AC100" s="39"/>
      <c r="AD100" s="39"/>
      <c r="AE100" s="39"/>
      <c r="AR100" s="223" t="s">
        <v>204</v>
      </c>
      <c r="AT100" s="223" t="s">
        <v>303</v>
      </c>
      <c r="AU100" s="223" t="s">
        <v>83</v>
      </c>
      <c r="AY100" s="18" t="s">
        <v>153</v>
      </c>
      <c r="BE100" s="224">
        <f>IF(O100="základní",K100,0)</f>
        <v>0</v>
      </c>
      <c r="BF100" s="224">
        <f>IF(O100="snížená",K100,0)</f>
        <v>0</v>
      </c>
      <c r="BG100" s="224">
        <f>IF(O100="zákl. přenesená",K100,0)</f>
        <v>0</v>
      </c>
      <c r="BH100" s="224">
        <f>IF(O100="sníž. přenesená",K100,0)</f>
        <v>0</v>
      </c>
      <c r="BI100" s="224">
        <f>IF(O100="nulová",K100,0)</f>
        <v>0</v>
      </c>
      <c r="BJ100" s="18" t="s">
        <v>81</v>
      </c>
      <c r="BK100" s="224">
        <f>ROUND(P100*H100,2)</f>
        <v>0</v>
      </c>
      <c r="BL100" s="18" t="s">
        <v>159</v>
      </c>
      <c r="BM100" s="223" t="s">
        <v>515</v>
      </c>
    </row>
    <row r="101" s="2" customFormat="1">
      <c r="A101" s="39"/>
      <c r="B101" s="40"/>
      <c r="C101" s="41"/>
      <c r="D101" s="225" t="s">
        <v>161</v>
      </c>
      <c r="E101" s="41"/>
      <c r="F101" s="226" t="s">
        <v>441</v>
      </c>
      <c r="G101" s="41"/>
      <c r="H101" s="41"/>
      <c r="I101" s="227"/>
      <c r="J101" s="227"/>
      <c r="K101" s="41"/>
      <c r="L101" s="41"/>
      <c r="M101" s="45"/>
      <c r="N101" s="228"/>
      <c r="O101" s="229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161</v>
      </c>
      <c r="AU101" s="18" t="s">
        <v>83</v>
      </c>
    </row>
    <row r="102" s="13" customFormat="1">
      <c r="A102" s="13"/>
      <c r="B102" s="232"/>
      <c r="C102" s="233"/>
      <c r="D102" s="225" t="s">
        <v>165</v>
      </c>
      <c r="E102" s="234" t="s">
        <v>20</v>
      </c>
      <c r="F102" s="235" t="s">
        <v>443</v>
      </c>
      <c r="G102" s="233"/>
      <c r="H102" s="236">
        <v>424.01999999999998</v>
      </c>
      <c r="I102" s="237"/>
      <c r="J102" s="237"/>
      <c r="K102" s="233"/>
      <c r="L102" s="233"/>
      <c r="M102" s="238"/>
      <c r="N102" s="239"/>
      <c r="O102" s="240"/>
      <c r="P102" s="240"/>
      <c r="Q102" s="240"/>
      <c r="R102" s="240"/>
      <c r="S102" s="240"/>
      <c r="T102" s="240"/>
      <c r="U102" s="240"/>
      <c r="V102" s="240"/>
      <c r="W102" s="240"/>
      <c r="X102" s="241"/>
      <c r="Y102" s="13"/>
      <c r="Z102" s="13"/>
      <c r="AA102" s="13"/>
      <c r="AB102" s="13"/>
      <c r="AC102" s="13"/>
      <c r="AD102" s="13"/>
      <c r="AE102" s="13"/>
      <c r="AT102" s="242" t="s">
        <v>165</v>
      </c>
      <c r="AU102" s="242" t="s">
        <v>83</v>
      </c>
      <c r="AV102" s="13" t="s">
        <v>83</v>
      </c>
      <c r="AW102" s="13" t="s">
        <v>5</v>
      </c>
      <c r="AX102" s="13" t="s">
        <v>81</v>
      </c>
      <c r="AY102" s="242" t="s">
        <v>153</v>
      </c>
    </row>
    <row r="103" s="2" customFormat="1" ht="24.15" customHeight="1">
      <c r="A103" s="39"/>
      <c r="B103" s="40"/>
      <c r="C103" s="210" t="s">
        <v>186</v>
      </c>
      <c r="D103" s="210" t="s">
        <v>155</v>
      </c>
      <c r="E103" s="211" t="s">
        <v>444</v>
      </c>
      <c r="F103" s="212" t="s">
        <v>445</v>
      </c>
      <c r="G103" s="213" t="s">
        <v>235</v>
      </c>
      <c r="H103" s="214">
        <v>1528</v>
      </c>
      <c r="I103" s="215"/>
      <c r="J103" s="215"/>
      <c r="K103" s="216">
        <f>ROUND(P103*H103,2)</f>
        <v>0</v>
      </c>
      <c r="L103" s="217"/>
      <c r="M103" s="45"/>
      <c r="N103" s="218" t="s">
        <v>20</v>
      </c>
      <c r="O103" s="219" t="s">
        <v>42</v>
      </c>
      <c r="P103" s="220">
        <f>I103+J103</f>
        <v>0</v>
      </c>
      <c r="Q103" s="220">
        <f>ROUND(I103*H103,2)</f>
        <v>0</v>
      </c>
      <c r="R103" s="220">
        <f>ROUND(J103*H103,2)</f>
        <v>0</v>
      </c>
      <c r="S103" s="85"/>
      <c r="T103" s="221">
        <f>S103*H103</f>
        <v>0</v>
      </c>
      <c r="U103" s="221">
        <v>0</v>
      </c>
      <c r="V103" s="221">
        <f>U103*H103</f>
        <v>0</v>
      </c>
      <c r="W103" s="221">
        <v>0</v>
      </c>
      <c r="X103" s="222">
        <f>W103*H103</f>
        <v>0</v>
      </c>
      <c r="Y103" s="39"/>
      <c r="Z103" s="39"/>
      <c r="AA103" s="39"/>
      <c r="AB103" s="39"/>
      <c r="AC103" s="39"/>
      <c r="AD103" s="39"/>
      <c r="AE103" s="39"/>
      <c r="AR103" s="223" t="s">
        <v>159</v>
      </c>
      <c r="AT103" s="223" t="s">
        <v>155</v>
      </c>
      <c r="AU103" s="223" t="s">
        <v>83</v>
      </c>
      <c r="AY103" s="18" t="s">
        <v>153</v>
      </c>
      <c r="BE103" s="224">
        <f>IF(O103="základní",K103,0)</f>
        <v>0</v>
      </c>
      <c r="BF103" s="224">
        <f>IF(O103="snížená",K103,0)</f>
        <v>0</v>
      </c>
      <c r="BG103" s="224">
        <f>IF(O103="zákl. přenesená",K103,0)</f>
        <v>0</v>
      </c>
      <c r="BH103" s="224">
        <f>IF(O103="sníž. přenesená",K103,0)</f>
        <v>0</v>
      </c>
      <c r="BI103" s="224">
        <f>IF(O103="nulová",K103,0)</f>
        <v>0</v>
      </c>
      <c r="BJ103" s="18" t="s">
        <v>81</v>
      </c>
      <c r="BK103" s="224">
        <f>ROUND(P103*H103,2)</f>
        <v>0</v>
      </c>
      <c r="BL103" s="18" t="s">
        <v>159</v>
      </c>
      <c r="BM103" s="223" t="s">
        <v>516</v>
      </c>
    </row>
    <row r="104" s="2" customFormat="1">
      <c r="A104" s="39"/>
      <c r="B104" s="40"/>
      <c r="C104" s="41"/>
      <c r="D104" s="225" t="s">
        <v>161</v>
      </c>
      <c r="E104" s="41"/>
      <c r="F104" s="226" t="s">
        <v>447</v>
      </c>
      <c r="G104" s="41"/>
      <c r="H104" s="41"/>
      <c r="I104" s="227"/>
      <c r="J104" s="227"/>
      <c r="K104" s="41"/>
      <c r="L104" s="41"/>
      <c r="M104" s="45"/>
      <c r="N104" s="228"/>
      <c r="O104" s="229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161</v>
      </c>
      <c r="AU104" s="18" t="s">
        <v>83</v>
      </c>
    </row>
    <row r="105" s="2" customFormat="1">
      <c r="A105" s="39"/>
      <c r="B105" s="40"/>
      <c r="C105" s="41"/>
      <c r="D105" s="230" t="s">
        <v>163</v>
      </c>
      <c r="E105" s="41"/>
      <c r="F105" s="231" t="s">
        <v>448</v>
      </c>
      <c r="G105" s="41"/>
      <c r="H105" s="41"/>
      <c r="I105" s="227"/>
      <c r="J105" s="227"/>
      <c r="K105" s="41"/>
      <c r="L105" s="41"/>
      <c r="M105" s="45"/>
      <c r="N105" s="228"/>
      <c r="O105" s="229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163</v>
      </c>
      <c r="AU105" s="18" t="s">
        <v>83</v>
      </c>
    </row>
    <row r="106" s="13" customFormat="1">
      <c r="A106" s="13"/>
      <c r="B106" s="232"/>
      <c r="C106" s="233"/>
      <c r="D106" s="225" t="s">
        <v>165</v>
      </c>
      <c r="E106" s="234" t="s">
        <v>20</v>
      </c>
      <c r="F106" s="235" t="s">
        <v>449</v>
      </c>
      <c r="G106" s="233"/>
      <c r="H106" s="236">
        <v>1528</v>
      </c>
      <c r="I106" s="237"/>
      <c r="J106" s="237"/>
      <c r="K106" s="233"/>
      <c r="L106" s="233"/>
      <c r="M106" s="238"/>
      <c r="N106" s="239"/>
      <c r="O106" s="240"/>
      <c r="P106" s="240"/>
      <c r="Q106" s="240"/>
      <c r="R106" s="240"/>
      <c r="S106" s="240"/>
      <c r="T106" s="240"/>
      <c r="U106" s="240"/>
      <c r="V106" s="240"/>
      <c r="W106" s="240"/>
      <c r="X106" s="241"/>
      <c r="Y106" s="13"/>
      <c r="Z106" s="13"/>
      <c r="AA106" s="13"/>
      <c r="AB106" s="13"/>
      <c r="AC106" s="13"/>
      <c r="AD106" s="13"/>
      <c r="AE106" s="13"/>
      <c r="AT106" s="242" t="s">
        <v>165</v>
      </c>
      <c r="AU106" s="242" t="s">
        <v>83</v>
      </c>
      <c r="AV106" s="13" t="s">
        <v>83</v>
      </c>
      <c r="AW106" s="13" t="s">
        <v>5</v>
      </c>
      <c r="AX106" s="13" t="s">
        <v>81</v>
      </c>
      <c r="AY106" s="242" t="s">
        <v>153</v>
      </c>
    </row>
    <row r="107" s="2" customFormat="1" ht="16.5" customHeight="1">
      <c r="A107" s="39"/>
      <c r="B107" s="40"/>
      <c r="C107" s="254" t="s">
        <v>192</v>
      </c>
      <c r="D107" s="254" t="s">
        <v>303</v>
      </c>
      <c r="E107" s="255" t="s">
        <v>429</v>
      </c>
      <c r="F107" s="256" t="s">
        <v>430</v>
      </c>
      <c r="G107" s="257" t="s">
        <v>431</v>
      </c>
      <c r="H107" s="258">
        <v>45.840000000000003</v>
      </c>
      <c r="I107" s="259"/>
      <c r="J107" s="260"/>
      <c r="K107" s="261">
        <f>ROUND(P107*H107,2)</f>
        <v>0</v>
      </c>
      <c r="L107" s="260"/>
      <c r="M107" s="262"/>
      <c r="N107" s="263" t="s">
        <v>20</v>
      </c>
      <c r="O107" s="219" t="s">
        <v>42</v>
      </c>
      <c r="P107" s="220">
        <f>I107+J107</f>
        <v>0</v>
      </c>
      <c r="Q107" s="220">
        <f>ROUND(I107*H107,2)</f>
        <v>0</v>
      </c>
      <c r="R107" s="220">
        <f>ROUND(J107*H107,2)</f>
        <v>0</v>
      </c>
      <c r="S107" s="85"/>
      <c r="T107" s="221">
        <f>S107*H107</f>
        <v>0</v>
      </c>
      <c r="U107" s="221">
        <v>0.001</v>
      </c>
      <c r="V107" s="221">
        <f>U107*H107</f>
        <v>0.045840000000000006</v>
      </c>
      <c r="W107" s="221">
        <v>0</v>
      </c>
      <c r="X107" s="222">
        <f>W107*H107</f>
        <v>0</v>
      </c>
      <c r="Y107" s="39"/>
      <c r="Z107" s="39"/>
      <c r="AA107" s="39"/>
      <c r="AB107" s="39"/>
      <c r="AC107" s="39"/>
      <c r="AD107" s="39"/>
      <c r="AE107" s="39"/>
      <c r="AR107" s="223" t="s">
        <v>204</v>
      </c>
      <c r="AT107" s="223" t="s">
        <v>303</v>
      </c>
      <c r="AU107" s="223" t="s">
        <v>83</v>
      </c>
      <c r="AY107" s="18" t="s">
        <v>153</v>
      </c>
      <c r="BE107" s="224">
        <f>IF(O107="základní",K107,0)</f>
        <v>0</v>
      </c>
      <c r="BF107" s="224">
        <f>IF(O107="snížená",K107,0)</f>
        <v>0</v>
      </c>
      <c r="BG107" s="224">
        <f>IF(O107="zákl. přenesená",K107,0)</f>
        <v>0</v>
      </c>
      <c r="BH107" s="224">
        <f>IF(O107="sníž. přenesená",K107,0)</f>
        <v>0</v>
      </c>
      <c r="BI107" s="224">
        <f>IF(O107="nulová",K107,0)</f>
        <v>0</v>
      </c>
      <c r="BJ107" s="18" t="s">
        <v>81</v>
      </c>
      <c r="BK107" s="224">
        <f>ROUND(P107*H107,2)</f>
        <v>0</v>
      </c>
      <c r="BL107" s="18" t="s">
        <v>159</v>
      </c>
      <c r="BM107" s="223" t="s">
        <v>517</v>
      </c>
    </row>
    <row r="108" s="2" customFormat="1">
      <c r="A108" s="39"/>
      <c r="B108" s="40"/>
      <c r="C108" s="41"/>
      <c r="D108" s="225" t="s">
        <v>161</v>
      </c>
      <c r="E108" s="41"/>
      <c r="F108" s="226" t="s">
        <v>430</v>
      </c>
      <c r="G108" s="41"/>
      <c r="H108" s="41"/>
      <c r="I108" s="227"/>
      <c r="J108" s="227"/>
      <c r="K108" s="41"/>
      <c r="L108" s="41"/>
      <c r="M108" s="45"/>
      <c r="N108" s="228"/>
      <c r="O108" s="229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161</v>
      </c>
      <c r="AU108" s="18" t="s">
        <v>83</v>
      </c>
    </row>
    <row r="109" s="13" customFormat="1">
      <c r="A109" s="13"/>
      <c r="B109" s="232"/>
      <c r="C109" s="233"/>
      <c r="D109" s="225" t="s">
        <v>165</v>
      </c>
      <c r="E109" s="234" t="s">
        <v>20</v>
      </c>
      <c r="F109" s="235" t="s">
        <v>451</v>
      </c>
      <c r="G109" s="233"/>
      <c r="H109" s="236">
        <v>45.840000000000003</v>
      </c>
      <c r="I109" s="237"/>
      <c r="J109" s="237"/>
      <c r="K109" s="233"/>
      <c r="L109" s="233"/>
      <c r="M109" s="238"/>
      <c r="N109" s="239"/>
      <c r="O109" s="240"/>
      <c r="P109" s="240"/>
      <c r="Q109" s="240"/>
      <c r="R109" s="240"/>
      <c r="S109" s="240"/>
      <c r="T109" s="240"/>
      <c r="U109" s="240"/>
      <c r="V109" s="240"/>
      <c r="W109" s="240"/>
      <c r="X109" s="241"/>
      <c r="Y109" s="13"/>
      <c r="Z109" s="13"/>
      <c r="AA109" s="13"/>
      <c r="AB109" s="13"/>
      <c r="AC109" s="13"/>
      <c r="AD109" s="13"/>
      <c r="AE109" s="13"/>
      <c r="AT109" s="242" t="s">
        <v>165</v>
      </c>
      <c r="AU109" s="242" t="s">
        <v>83</v>
      </c>
      <c r="AV109" s="13" t="s">
        <v>83</v>
      </c>
      <c r="AW109" s="13" t="s">
        <v>5</v>
      </c>
      <c r="AX109" s="13" t="s">
        <v>81</v>
      </c>
      <c r="AY109" s="242" t="s">
        <v>153</v>
      </c>
    </row>
    <row r="110" s="2" customFormat="1" ht="24.15" customHeight="1">
      <c r="A110" s="39"/>
      <c r="B110" s="40"/>
      <c r="C110" s="210" t="s">
        <v>198</v>
      </c>
      <c r="D110" s="210" t="s">
        <v>155</v>
      </c>
      <c r="E110" s="211" t="s">
        <v>285</v>
      </c>
      <c r="F110" s="212" t="s">
        <v>286</v>
      </c>
      <c r="G110" s="213" t="s">
        <v>235</v>
      </c>
      <c r="H110" s="214">
        <v>2536</v>
      </c>
      <c r="I110" s="215"/>
      <c r="J110" s="215"/>
      <c r="K110" s="216">
        <f>ROUND(P110*H110,2)</f>
        <v>0</v>
      </c>
      <c r="L110" s="217"/>
      <c r="M110" s="45"/>
      <c r="N110" s="218" t="s">
        <v>20</v>
      </c>
      <c r="O110" s="219" t="s">
        <v>42</v>
      </c>
      <c r="P110" s="220">
        <f>I110+J110</f>
        <v>0</v>
      </c>
      <c r="Q110" s="220">
        <f>ROUND(I110*H110,2)</f>
        <v>0</v>
      </c>
      <c r="R110" s="220">
        <f>ROUND(J110*H110,2)</f>
        <v>0</v>
      </c>
      <c r="S110" s="85"/>
      <c r="T110" s="221">
        <f>S110*H110</f>
        <v>0</v>
      </c>
      <c r="U110" s="221">
        <v>0</v>
      </c>
      <c r="V110" s="221">
        <f>U110*H110</f>
        <v>0</v>
      </c>
      <c r="W110" s="221">
        <v>0</v>
      </c>
      <c r="X110" s="222">
        <f>W110*H110</f>
        <v>0</v>
      </c>
      <c r="Y110" s="39"/>
      <c r="Z110" s="39"/>
      <c r="AA110" s="39"/>
      <c r="AB110" s="39"/>
      <c r="AC110" s="39"/>
      <c r="AD110" s="39"/>
      <c r="AE110" s="39"/>
      <c r="AR110" s="223" t="s">
        <v>159</v>
      </c>
      <c r="AT110" s="223" t="s">
        <v>155</v>
      </c>
      <c r="AU110" s="223" t="s">
        <v>83</v>
      </c>
      <c r="AY110" s="18" t="s">
        <v>153</v>
      </c>
      <c r="BE110" s="224">
        <f>IF(O110="základní",K110,0)</f>
        <v>0</v>
      </c>
      <c r="BF110" s="224">
        <f>IF(O110="snížená",K110,0)</f>
        <v>0</v>
      </c>
      <c r="BG110" s="224">
        <f>IF(O110="zákl. přenesená",K110,0)</f>
        <v>0</v>
      </c>
      <c r="BH110" s="224">
        <f>IF(O110="sníž. přenesená",K110,0)</f>
        <v>0</v>
      </c>
      <c r="BI110" s="224">
        <f>IF(O110="nulová",K110,0)</f>
        <v>0</v>
      </c>
      <c r="BJ110" s="18" t="s">
        <v>81</v>
      </c>
      <c r="BK110" s="224">
        <f>ROUND(P110*H110,2)</f>
        <v>0</v>
      </c>
      <c r="BL110" s="18" t="s">
        <v>159</v>
      </c>
      <c r="BM110" s="223" t="s">
        <v>518</v>
      </c>
    </row>
    <row r="111" s="2" customFormat="1">
      <c r="A111" s="39"/>
      <c r="B111" s="40"/>
      <c r="C111" s="41"/>
      <c r="D111" s="225" t="s">
        <v>161</v>
      </c>
      <c r="E111" s="41"/>
      <c r="F111" s="226" t="s">
        <v>288</v>
      </c>
      <c r="G111" s="41"/>
      <c r="H111" s="41"/>
      <c r="I111" s="227"/>
      <c r="J111" s="227"/>
      <c r="K111" s="41"/>
      <c r="L111" s="41"/>
      <c r="M111" s="45"/>
      <c r="N111" s="228"/>
      <c r="O111" s="229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161</v>
      </c>
      <c r="AU111" s="18" t="s">
        <v>83</v>
      </c>
    </row>
    <row r="112" s="2" customFormat="1">
      <c r="A112" s="39"/>
      <c r="B112" s="40"/>
      <c r="C112" s="41"/>
      <c r="D112" s="230" t="s">
        <v>163</v>
      </c>
      <c r="E112" s="41"/>
      <c r="F112" s="231" t="s">
        <v>289</v>
      </c>
      <c r="G112" s="41"/>
      <c r="H112" s="41"/>
      <c r="I112" s="227"/>
      <c r="J112" s="227"/>
      <c r="K112" s="41"/>
      <c r="L112" s="41"/>
      <c r="M112" s="45"/>
      <c r="N112" s="228"/>
      <c r="O112" s="229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83</v>
      </c>
    </row>
    <row r="113" s="13" customFormat="1">
      <c r="A113" s="13"/>
      <c r="B113" s="232"/>
      <c r="C113" s="233"/>
      <c r="D113" s="225" t="s">
        <v>165</v>
      </c>
      <c r="E113" s="234" t="s">
        <v>20</v>
      </c>
      <c r="F113" s="235" t="s">
        <v>418</v>
      </c>
      <c r="G113" s="233"/>
      <c r="H113" s="236">
        <v>2536</v>
      </c>
      <c r="I113" s="237"/>
      <c r="J113" s="237"/>
      <c r="K113" s="233"/>
      <c r="L113" s="233"/>
      <c r="M113" s="238"/>
      <c r="N113" s="239"/>
      <c r="O113" s="240"/>
      <c r="P113" s="240"/>
      <c r="Q113" s="240"/>
      <c r="R113" s="240"/>
      <c r="S113" s="240"/>
      <c r="T113" s="240"/>
      <c r="U113" s="240"/>
      <c r="V113" s="240"/>
      <c r="W113" s="240"/>
      <c r="X113" s="241"/>
      <c r="Y113" s="13"/>
      <c r="Z113" s="13"/>
      <c r="AA113" s="13"/>
      <c r="AB113" s="13"/>
      <c r="AC113" s="13"/>
      <c r="AD113" s="13"/>
      <c r="AE113" s="13"/>
      <c r="AT113" s="242" t="s">
        <v>165</v>
      </c>
      <c r="AU113" s="242" t="s">
        <v>83</v>
      </c>
      <c r="AV113" s="13" t="s">
        <v>83</v>
      </c>
      <c r="AW113" s="13" t="s">
        <v>5</v>
      </c>
      <c r="AX113" s="13" t="s">
        <v>81</v>
      </c>
      <c r="AY113" s="242" t="s">
        <v>153</v>
      </c>
    </row>
    <row r="114" s="2" customFormat="1" ht="33" customHeight="1">
      <c r="A114" s="39"/>
      <c r="B114" s="40"/>
      <c r="C114" s="210" t="s">
        <v>204</v>
      </c>
      <c r="D114" s="210" t="s">
        <v>155</v>
      </c>
      <c r="E114" s="211" t="s">
        <v>453</v>
      </c>
      <c r="F114" s="212" t="s">
        <v>454</v>
      </c>
      <c r="G114" s="213" t="s">
        <v>235</v>
      </c>
      <c r="H114" s="214">
        <v>1528</v>
      </c>
      <c r="I114" s="215"/>
      <c r="J114" s="215"/>
      <c r="K114" s="216">
        <f>ROUND(P114*H114,2)</f>
        <v>0</v>
      </c>
      <c r="L114" s="217"/>
      <c r="M114" s="45"/>
      <c r="N114" s="218" t="s">
        <v>20</v>
      </c>
      <c r="O114" s="219" t="s">
        <v>42</v>
      </c>
      <c r="P114" s="220">
        <f>I114+J114</f>
        <v>0</v>
      </c>
      <c r="Q114" s="220">
        <f>ROUND(I114*H114,2)</f>
        <v>0</v>
      </c>
      <c r="R114" s="220">
        <f>ROUND(J114*H114,2)</f>
        <v>0</v>
      </c>
      <c r="S114" s="85"/>
      <c r="T114" s="221">
        <f>S114*H114</f>
        <v>0</v>
      </c>
      <c r="U114" s="221">
        <v>0</v>
      </c>
      <c r="V114" s="221">
        <f>U114*H114</f>
        <v>0</v>
      </c>
      <c r="W114" s="221">
        <v>0</v>
      </c>
      <c r="X114" s="222">
        <f>W114*H114</f>
        <v>0</v>
      </c>
      <c r="Y114" s="39"/>
      <c r="Z114" s="39"/>
      <c r="AA114" s="39"/>
      <c r="AB114" s="39"/>
      <c r="AC114" s="39"/>
      <c r="AD114" s="39"/>
      <c r="AE114" s="39"/>
      <c r="AR114" s="223" t="s">
        <v>159</v>
      </c>
      <c r="AT114" s="223" t="s">
        <v>155</v>
      </c>
      <c r="AU114" s="223" t="s">
        <v>83</v>
      </c>
      <c r="AY114" s="18" t="s">
        <v>153</v>
      </c>
      <c r="BE114" s="224">
        <f>IF(O114="základní",K114,0)</f>
        <v>0</v>
      </c>
      <c r="BF114" s="224">
        <f>IF(O114="snížená",K114,0)</f>
        <v>0</v>
      </c>
      <c r="BG114" s="224">
        <f>IF(O114="zákl. přenesená",K114,0)</f>
        <v>0</v>
      </c>
      <c r="BH114" s="224">
        <f>IF(O114="sníž. přenesená",K114,0)</f>
        <v>0</v>
      </c>
      <c r="BI114" s="224">
        <f>IF(O114="nulová",K114,0)</f>
        <v>0</v>
      </c>
      <c r="BJ114" s="18" t="s">
        <v>81</v>
      </c>
      <c r="BK114" s="224">
        <f>ROUND(P114*H114,2)</f>
        <v>0</v>
      </c>
      <c r="BL114" s="18" t="s">
        <v>159</v>
      </c>
      <c r="BM114" s="223" t="s">
        <v>519</v>
      </c>
    </row>
    <row r="115" s="2" customFormat="1">
      <c r="A115" s="39"/>
      <c r="B115" s="40"/>
      <c r="C115" s="41"/>
      <c r="D115" s="225" t="s">
        <v>161</v>
      </c>
      <c r="E115" s="41"/>
      <c r="F115" s="226" t="s">
        <v>456</v>
      </c>
      <c r="G115" s="41"/>
      <c r="H115" s="41"/>
      <c r="I115" s="227"/>
      <c r="J115" s="227"/>
      <c r="K115" s="41"/>
      <c r="L115" s="41"/>
      <c r="M115" s="45"/>
      <c r="N115" s="228"/>
      <c r="O115" s="229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161</v>
      </c>
      <c r="AU115" s="18" t="s">
        <v>83</v>
      </c>
    </row>
    <row r="116" s="2" customFormat="1">
      <c r="A116" s="39"/>
      <c r="B116" s="40"/>
      <c r="C116" s="41"/>
      <c r="D116" s="230" t="s">
        <v>163</v>
      </c>
      <c r="E116" s="41"/>
      <c r="F116" s="231" t="s">
        <v>457</v>
      </c>
      <c r="G116" s="41"/>
      <c r="H116" s="41"/>
      <c r="I116" s="227"/>
      <c r="J116" s="227"/>
      <c r="K116" s="41"/>
      <c r="L116" s="41"/>
      <c r="M116" s="45"/>
      <c r="N116" s="228"/>
      <c r="O116" s="229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83</v>
      </c>
    </row>
    <row r="117" s="13" customFormat="1">
      <c r="A117" s="13"/>
      <c r="B117" s="232"/>
      <c r="C117" s="233"/>
      <c r="D117" s="225" t="s">
        <v>165</v>
      </c>
      <c r="E117" s="234" t="s">
        <v>20</v>
      </c>
      <c r="F117" s="235" t="s">
        <v>449</v>
      </c>
      <c r="G117" s="233"/>
      <c r="H117" s="236">
        <v>1528</v>
      </c>
      <c r="I117" s="237"/>
      <c r="J117" s="237"/>
      <c r="K117" s="233"/>
      <c r="L117" s="233"/>
      <c r="M117" s="238"/>
      <c r="N117" s="239"/>
      <c r="O117" s="240"/>
      <c r="P117" s="240"/>
      <c r="Q117" s="240"/>
      <c r="R117" s="240"/>
      <c r="S117" s="240"/>
      <c r="T117" s="240"/>
      <c r="U117" s="240"/>
      <c r="V117" s="240"/>
      <c r="W117" s="240"/>
      <c r="X117" s="241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83</v>
      </c>
      <c r="AV117" s="13" t="s">
        <v>83</v>
      </c>
      <c r="AW117" s="13" t="s">
        <v>5</v>
      </c>
      <c r="AX117" s="13" t="s">
        <v>81</v>
      </c>
      <c r="AY117" s="242" t="s">
        <v>153</v>
      </c>
    </row>
    <row r="118" s="2" customFormat="1" ht="16.5" customHeight="1">
      <c r="A118" s="39"/>
      <c r="B118" s="40"/>
      <c r="C118" s="210" t="s">
        <v>208</v>
      </c>
      <c r="D118" s="210" t="s">
        <v>155</v>
      </c>
      <c r="E118" s="211" t="s">
        <v>458</v>
      </c>
      <c r="F118" s="212" t="s">
        <v>459</v>
      </c>
      <c r="G118" s="213" t="s">
        <v>243</v>
      </c>
      <c r="H118" s="214">
        <v>7.6399999999999997</v>
      </c>
      <c r="I118" s="215"/>
      <c r="J118" s="215"/>
      <c r="K118" s="216">
        <f>ROUND(P118*H118,2)</f>
        <v>0</v>
      </c>
      <c r="L118" s="217"/>
      <c r="M118" s="45"/>
      <c r="N118" s="218" t="s">
        <v>20</v>
      </c>
      <c r="O118" s="219" t="s">
        <v>42</v>
      </c>
      <c r="P118" s="220">
        <f>I118+J118</f>
        <v>0</v>
      </c>
      <c r="Q118" s="220">
        <f>ROUND(I118*H118,2)</f>
        <v>0</v>
      </c>
      <c r="R118" s="220">
        <f>ROUND(J118*H118,2)</f>
        <v>0</v>
      </c>
      <c r="S118" s="85"/>
      <c r="T118" s="221">
        <f>S118*H118</f>
        <v>0</v>
      </c>
      <c r="U118" s="221">
        <v>0</v>
      </c>
      <c r="V118" s="221">
        <f>U118*H118</f>
        <v>0</v>
      </c>
      <c r="W118" s="221">
        <v>0</v>
      </c>
      <c r="X118" s="222">
        <f>W118*H118</f>
        <v>0</v>
      </c>
      <c r="Y118" s="39"/>
      <c r="Z118" s="39"/>
      <c r="AA118" s="39"/>
      <c r="AB118" s="39"/>
      <c r="AC118" s="39"/>
      <c r="AD118" s="39"/>
      <c r="AE118" s="39"/>
      <c r="AR118" s="223" t="s">
        <v>159</v>
      </c>
      <c r="AT118" s="223" t="s">
        <v>155</v>
      </c>
      <c r="AU118" s="223" t="s">
        <v>83</v>
      </c>
      <c r="AY118" s="18" t="s">
        <v>153</v>
      </c>
      <c r="BE118" s="224">
        <f>IF(O118="základní",K118,0)</f>
        <v>0</v>
      </c>
      <c r="BF118" s="224">
        <f>IF(O118="snížená",K118,0)</f>
        <v>0</v>
      </c>
      <c r="BG118" s="224">
        <f>IF(O118="zákl. přenesená",K118,0)</f>
        <v>0</v>
      </c>
      <c r="BH118" s="224">
        <f>IF(O118="sníž. přenesená",K118,0)</f>
        <v>0</v>
      </c>
      <c r="BI118" s="224">
        <f>IF(O118="nulová",K118,0)</f>
        <v>0</v>
      </c>
      <c r="BJ118" s="18" t="s">
        <v>81</v>
      </c>
      <c r="BK118" s="224">
        <f>ROUND(P118*H118,2)</f>
        <v>0</v>
      </c>
      <c r="BL118" s="18" t="s">
        <v>159</v>
      </c>
      <c r="BM118" s="223" t="s">
        <v>520</v>
      </c>
    </row>
    <row r="119" s="2" customFormat="1">
      <c r="A119" s="39"/>
      <c r="B119" s="40"/>
      <c r="C119" s="41"/>
      <c r="D119" s="225" t="s">
        <v>161</v>
      </c>
      <c r="E119" s="41"/>
      <c r="F119" s="226" t="s">
        <v>461</v>
      </c>
      <c r="G119" s="41"/>
      <c r="H119" s="41"/>
      <c r="I119" s="227"/>
      <c r="J119" s="227"/>
      <c r="K119" s="41"/>
      <c r="L119" s="41"/>
      <c r="M119" s="45"/>
      <c r="N119" s="228"/>
      <c r="O119" s="229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161</v>
      </c>
      <c r="AU119" s="18" t="s">
        <v>83</v>
      </c>
    </row>
    <row r="120" s="2" customFormat="1">
      <c r="A120" s="39"/>
      <c r="B120" s="40"/>
      <c r="C120" s="41"/>
      <c r="D120" s="230" t="s">
        <v>163</v>
      </c>
      <c r="E120" s="41"/>
      <c r="F120" s="231" t="s">
        <v>462</v>
      </c>
      <c r="G120" s="41"/>
      <c r="H120" s="41"/>
      <c r="I120" s="227"/>
      <c r="J120" s="227"/>
      <c r="K120" s="41"/>
      <c r="L120" s="41"/>
      <c r="M120" s="45"/>
      <c r="N120" s="228"/>
      <c r="O120" s="229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163</v>
      </c>
      <c r="AU120" s="18" t="s">
        <v>83</v>
      </c>
    </row>
    <row r="121" s="13" customFormat="1">
      <c r="A121" s="13"/>
      <c r="B121" s="232"/>
      <c r="C121" s="233"/>
      <c r="D121" s="225" t="s">
        <v>165</v>
      </c>
      <c r="E121" s="234" t="s">
        <v>20</v>
      </c>
      <c r="F121" s="235" t="s">
        <v>463</v>
      </c>
      <c r="G121" s="233"/>
      <c r="H121" s="236">
        <v>7.6399999999999997</v>
      </c>
      <c r="I121" s="237"/>
      <c r="J121" s="237"/>
      <c r="K121" s="233"/>
      <c r="L121" s="233"/>
      <c r="M121" s="238"/>
      <c r="N121" s="239"/>
      <c r="O121" s="240"/>
      <c r="P121" s="240"/>
      <c r="Q121" s="240"/>
      <c r="R121" s="240"/>
      <c r="S121" s="240"/>
      <c r="T121" s="240"/>
      <c r="U121" s="240"/>
      <c r="V121" s="240"/>
      <c r="W121" s="240"/>
      <c r="X121" s="241"/>
      <c r="Y121" s="13"/>
      <c r="Z121" s="13"/>
      <c r="AA121" s="13"/>
      <c r="AB121" s="13"/>
      <c r="AC121" s="13"/>
      <c r="AD121" s="13"/>
      <c r="AE121" s="13"/>
      <c r="AT121" s="242" t="s">
        <v>165</v>
      </c>
      <c r="AU121" s="242" t="s">
        <v>83</v>
      </c>
      <c r="AV121" s="13" t="s">
        <v>83</v>
      </c>
      <c r="AW121" s="13" t="s">
        <v>5</v>
      </c>
      <c r="AX121" s="13" t="s">
        <v>81</v>
      </c>
      <c r="AY121" s="242" t="s">
        <v>153</v>
      </c>
    </row>
    <row r="122" s="2" customFormat="1" ht="21.75" customHeight="1">
      <c r="A122" s="39"/>
      <c r="B122" s="40"/>
      <c r="C122" s="210" t="s">
        <v>214</v>
      </c>
      <c r="D122" s="210" t="s">
        <v>155</v>
      </c>
      <c r="E122" s="211" t="s">
        <v>464</v>
      </c>
      <c r="F122" s="212" t="s">
        <v>465</v>
      </c>
      <c r="G122" s="213" t="s">
        <v>243</v>
      </c>
      <c r="H122" s="214">
        <v>7.6399999999999997</v>
      </c>
      <c r="I122" s="215"/>
      <c r="J122" s="215"/>
      <c r="K122" s="216">
        <f>ROUND(P122*H122,2)</f>
        <v>0</v>
      </c>
      <c r="L122" s="217"/>
      <c r="M122" s="45"/>
      <c r="N122" s="218" t="s">
        <v>20</v>
      </c>
      <c r="O122" s="219" t="s">
        <v>42</v>
      </c>
      <c r="P122" s="220">
        <f>I122+J122</f>
        <v>0</v>
      </c>
      <c r="Q122" s="220">
        <f>ROUND(I122*H122,2)</f>
        <v>0</v>
      </c>
      <c r="R122" s="220">
        <f>ROUND(J122*H122,2)</f>
        <v>0</v>
      </c>
      <c r="S122" s="85"/>
      <c r="T122" s="221">
        <f>S122*H122</f>
        <v>0</v>
      </c>
      <c r="U122" s="221">
        <v>0</v>
      </c>
      <c r="V122" s="221">
        <f>U122*H122</f>
        <v>0</v>
      </c>
      <c r="W122" s="221">
        <v>0</v>
      </c>
      <c r="X122" s="222">
        <f>W122*H122</f>
        <v>0</v>
      </c>
      <c r="Y122" s="39"/>
      <c r="Z122" s="39"/>
      <c r="AA122" s="39"/>
      <c r="AB122" s="39"/>
      <c r="AC122" s="39"/>
      <c r="AD122" s="39"/>
      <c r="AE122" s="39"/>
      <c r="AR122" s="223" t="s">
        <v>159</v>
      </c>
      <c r="AT122" s="223" t="s">
        <v>155</v>
      </c>
      <c r="AU122" s="223" t="s">
        <v>83</v>
      </c>
      <c r="AY122" s="18" t="s">
        <v>153</v>
      </c>
      <c r="BE122" s="224">
        <f>IF(O122="základní",K122,0)</f>
        <v>0</v>
      </c>
      <c r="BF122" s="224">
        <f>IF(O122="snížená",K122,0)</f>
        <v>0</v>
      </c>
      <c r="BG122" s="224">
        <f>IF(O122="zákl. přenesená",K122,0)</f>
        <v>0</v>
      </c>
      <c r="BH122" s="224">
        <f>IF(O122="sníž. přenesená",K122,0)</f>
        <v>0</v>
      </c>
      <c r="BI122" s="224">
        <f>IF(O122="nulová",K122,0)</f>
        <v>0</v>
      </c>
      <c r="BJ122" s="18" t="s">
        <v>81</v>
      </c>
      <c r="BK122" s="224">
        <f>ROUND(P122*H122,2)</f>
        <v>0</v>
      </c>
      <c r="BL122" s="18" t="s">
        <v>159</v>
      </c>
      <c r="BM122" s="223" t="s">
        <v>521</v>
      </c>
    </row>
    <row r="123" s="2" customFormat="1">
      <c r="A123" s="39"/>
      <c r="B123" s="40"/>
      <c r="C123" s="41"/>
      <c r="D123" s="225" t="s">
        <v>161</v>
      </c>
      <c r="E123" s="41"/>
      <c r="F123" s="226" t="s">
        <v>467</v>
      </c>
      <c r="G123" s="41"/>
      <c r="H123" s="41"/>
      <c r="I123" s="227"/>
      <c r="J123" s="227"/>
      <c r="K123" s="41"/>
      <c r="L123" s="41"/>
      <c r="M123" s="45"/>
      <c r="N123" s="228"/>
      <c r="O123" s="229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161</v>
      </c>
      <c r="AU123" s="18" t="s">
        <v>83</v>
      </c>
    </row>
    <row r="124" s="2" customFormat="1">
      <c r="A124" s="39"/>
      <c r="B124" s="40"/>
      <c r="C124" s="41"/>
      <c r="D124" s="230" t="s">
        <v>163</v>
      </c>
      <c r="E124" s="41"/>
      <c r="F124" s="231" t="s">
        <v>468</v>
      </c>
      <c r="G124" s="41"/>
      <c r="H124" s="41"/>
      <c r="I124" s="227"/>
      <c r="J124" s="227"/>
      <c r="K124" s="41"/>
      <c r="L124" s="41"/>
      <c r="M124" s="45"/>
      <c r="N124" s="228"/>
      <c r="O124" s="229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83</v>
      </c>
    </row>
    <row r="125" s="13" customFormat="1">
      <c r="A125" s="13"/>
      <c r="B125" s="232"/>
      <c r="C125" s="233"/>
      <c r="D125" s="225" t="s">
        <v>165</v>
      </c>
      <c r="E125" s="234" t="s">
        <v>20</v>
      </c>
      <c r="F125" s="235" t="s">
        <v>463</v>
      </c>
      <c r="G125" s="233"/>
      <c r="H125" s="236">
        <v>7.6399999999999997</v>
      </c>
      <c r="I125" s="237"/>
      <c r="J125" s="237"/>
      <c r="K125" s="233"/>
      <c r="L125" s="233"/>
      <c r="M125" s="238"/>
      <c r="N125" s="239"/>
      <c r="O125" s="240"/>
      <c r="P125" s="240"/>
      <c r="Q125" s="240"/>
      <c r="R125" s="240"/>
      <c r="S125" s="240"/>
      <c r="T125" s="240"/>
      <c r="U125" s="240"/>
      <c r="V125" s="240"/>
      <c r="W125" s="240"/>
      <c r="X125" s="241"/>
      <c r="Y125" s="13"/>
      <c r="Z125" s="13"/>
      <c r="AA125" s="13"/>
      <c r="AB125" s="13"/>
      <c r="AC125" s="13"/>
      <c r="AD125" s="13"/>
      <c r="AE125" s="13"/>
      <c r="AT125" s="242" t="s">
        <v>165</v>
      </c>
      <c r="AU125" s="242" t="s">
        <v>83</v>
      </c>
      <c r="AV125" s="13" t="s">
        <v>83</v>
      </c>
      <c r="AW125" s="13" t="s">
        <v>5</v>
      </c>
      <c r="AX125" s="13" t="s">
        <v>81</v>
      </c>
      <c r="AY125" s="242" t="s">
        <v>153</v>
      </c>
    </row>
    <row r="126" s="2" customFormat="1" ht="24.15" customHeight="1">
      <c r="A126" s="39"/>
      <c r="B126" s="40"/>
      <c r="C126" s="210" t="s">
        <v>220</v>
      </c>
      <c r="D126" s="210" t="s">
        <v>155</v>
      </c>
      <c r="E126" s="211" t="s">
        <v>469</v>
      </c>
      <c r="F126" s="212" t="s">
        <v>470</v>
      </c>
      <c r="G126" s="213" t="s">
        <v>243</v>
      </c>
      <c r="H126" s="214">
        <v>38.200000000000003</v>
      </c>
      <c r="I126" s="215"/>
      <c r="J126" s="215"/>
      <c r="K126" s="216">
        <f>ROUND(P126*H126,2)</f>
        <v>0</v>
      </c>
      <c r="L126" s="217"/>
      <c r="M126" s="45"/>
      <c r="N126" s="218" t="s">
        <v>20</v>
      </c>
      <c r="O126" s="219" t="s">
        <v>42</v>
      </c>
      <c r="P126" s="220">
        <f>I126+J126</f>
        <v>0</v>
      </c>
      <c r="Q126" s="220">
        <f>ROUND(I126*H126,2)</f>
        <v>0</v>
      </c>
      <c r="R126" s="220">
        <f>ROUND(J126*H126,2)</f>
        <v>0</v>
      </c>
      <c r="S126" s="85"/>
      <c r="T126" s="221">
        <f>S126*H126</f>
        <v>0</v>
      </c>
      <c r="U126" s="221">
        <v>0</v>
      </c>
      <c r="V126" s="221">
        <f>U126*H126</f>
        <v>0</v>
      </c>
      <c r="W126" s="221">
        <v>0</v>
      </c>
      <c r="X126" s="222">
        <f>W126*H126</f>
        <v>0</v>
      </c>
      <c r="Y126" s="39"/>
      <c r="Z126" s="39"/>
      <c r="AA126" s="39"/>
      <c r="AB126" s="39"/>
      <c r="AC126" s="39"/>
      <c r="AD126" s="39"/>
      <c r="AE126" s="39"/>
      <c r="AR126" s="223" t="s">
        <v>159</v>
      </c>
      <c r="AT126" s="223" t="s">
        <v>155</v>
      </c>
      <c r="AU126" s="223" t="s">
        <v>83</v>
      </c>
      <c r="AY126" s="18" t="s">
        <v>153</v>
      </c>
      <c r="BE126" s="224">
        <f>IF(O126="základní",K126,0)</f>
        <v>0</v>
      </c>
      <c r="BF126" s="224">
        <f>IF(O126="snížená",K126,0)</f>
        <v>0</v>
      </c>
      <c r="BG126" s="224">
        <f>IF(O126="zákl. přenesená",K126,0)</f>
        <v>0</v>
      </c>
      <c r="BH126" s="224">
        <f>IF(O126="sníž. přenesená",K126,0)</f>
        <v>0</v>
      </c>
      <c r="BI126" s="224">
        <f>IF(O126="nulová",K126,0)</f>
        <v>0</v>
      </c>
      <c r="BJ126" s="18" t="s">
        <v>81</v>
      </c>
      <c r="BK126" s="224">
        <f>ROUND(P126*H126,2)</f>
        <v>0</v>
      </c>
      <c r="BL126" s="18" t="s">
        <v>159</v>
      </c>
      <c r="BM126" s="223" t="s">
        <v>522</v>
      </c>
    </row>
    <row r="127" s="2" customFormat="1">
      <c r="A127" s="39"/>
      <c r="B127" s="40"/>
      <c r="C127" s="41"/>
      <c r="D127" s="225" t="s">
        <v>161</v>
      </c>
      <c r="E127" s="41"/>
      <c r="F127" s="226" t="s">
        <v>472</v>
      </c>
      <c r="G127" s="41"/>
      <c r="H127" s="41"/>
      <c r="I127" s="227"/>
      <c r="J127" s="227"/>
      <c r="K127" s="41"/>
      <c r="L127" s="41"/>
      <c r="M127" s="45"/>
      <c r="N127" s="228"/>
      <c r="O127" s="229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161</v>
      </c>
      <c r="AU127" s="18" t="s">
        <v>83</v>
      </c>
    </row>
    <row r="128" s="2" customFormat="1">
      <c r="A128" s="39"/>
      <c r="B128" s="40"/>
      <c r="C128" s="41"/>
      <c r="D128" s="230" t="s">
        <v>163</v>
      </c>
      <c r="E128" s="41"/>
      <c r="F128" s="231" t="s">
        <v>473</v>
      </c>
      <c r="G128" s="41"/>
      <c r="H128" s="41"/>
      <c r="I128" s="227"/>
      <c r="J128" s="227"/>
      <c r="K128" s="41"/>
      <c r="L128" s="41"/>
      <c r="M128" s="45"/>
      <c r="N128" s="228"/>
      <c r="O128" s="229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83</v>
      </c>
    </row>
    <row r="129" s="13" customFormat="1">
      <c r="A129" s="13"/>
      <c r="B129" s="232"/>
      <c r="C129" s="233"/>
      <c r="D129" s="225" t="s">
        <v>165</v>
      </c>
      <c r="E129" s="234" t="s">
        <v>20</v>
      </c>
      <c r="F129" s="235" t="s">
        <v>474</v>
      </c>
      <c r="G129" s="233"/>
      <c r="H129" s="236">
        <v>38.200000000000003</v>
      </c>
      <c r="I129" s="237"/>
      <c r="J129" s="237"/>
      <c r="K129" s="233"/>
      <c r="L129" s="233"/>
      <c r="M129" s="238"/>
      <c r="N129" s="239"/>
      <c r="O129" s="240"/>
      <c r="P129" s="240"/>
      <c r="Q129" s="240"/>
      <c r="R129" s="240"/>
      <c r="S129" s="240"/>
      <c r="T129" s="240"/>
      <c r="U129" s="240"/>
      <c r="V129" s="240"/>
      <c r="W129" s="240"/>
      <c r="X129" s="241"/>
      <c r="Y129" s="13"/>
      <c r="Z129" s="13"/>
      <c r="AA129" s="13"/>
      <c r="AB129" s="13"/>
      <c r="AC129" s="13"/>
      <c r="AD129" s="13"/>
      <c r="AE129" s="13"/>
      <c r="AT129" s="242" t="s">
        <v>165</v>
      </c>
      <c r="AU129" s="242" t="s">
        <v>83</v>
      </c>
      <c r="AV129" s="13" t="s">
        <v>83</v>
      </c>
      <c r="AW129" s="13" t="s">
        <v>5</v>
      </c>
      <c r="AX129" s="13" t="s">
        <v>81</v>
      </c>
      <c r="AY129" s="242" t="s">
        <v>153</v>
      </c>
    </row>
    <row r="130" s="12" customFormat="1" ht="22.8" customHeight="1">
      <c r="A130" s="12"/>
      <c r="B130" s="193"/>
      <c r="C130" s="194"/>
      <c r="D130" s="195" t="s">
        <v>72</v>
      </c>
      <c r="E130" s="208" t="s">
        <v>159</v>
      </c>
      <c r="F130" s="208" t="s">
        <v>475</v>
      </c>
      <c r="G130" s="194"/>
      <c r="H130" s="194"/>
      <c r="I130" s="197"/>
      <c r="J130" s="197"/>
      <c r="K130" s="209">
        <f>BK130</f>
        <v>0</v>
      </c>
      <c r="L130" s="194"/>
      <c r="M130" s="199"/>
      <c r="N130" s="200"/>
      <c r="O130" s="201"/>
      <c r="P130" s="201"/>
      <c r="Q130" s="202">
        <f>SUM(Q131:Q137)</f>
        <v>0</v>
      </c>
      <c r="R130" s="202">
        <f>SUM(R131:R137)</f>
        <v>0</v>
      </c>
      <c r="S130" s="201"/>
      <c r="T130" s="203">
        <f>SUM(T131:T137)</f>
        <v>0</v>
      </c>
      <c r="U130" s="201"/>
      <c r="V130" s="203">
        <f>SUM(V131:V137)</f>
        <v>34.188000000000002</v>
      </c>
      <c r="W130" s="201"/>
      <c r="X130" s="204">
        <f>SUM(X131:X137)</f>
        <v>0</v>
      </c>
      <c r="Y130" s="12"/>
      <c r="Z130" s="12"/>
      <c r="AA130" s="12"/>
      <c r="AB130" s="12"/>
      <c r="AC130" s="12"/>
      <c r="AD130" s="12"/>
      <c r="AE130" s="12"/>
      <c r="AR130" s="205" t="s">
        <v>81</v>
      </c>
      <c r="AT130" s="206" t="s">
        <v>72</v>
      </c>
      <c r="AU130" s="206" t="s">
        <v>81</v>
      </c>
      <c r="AY130" s="205" t="s">
        <v>153</v>
      </c>
      <c r="BK130" s="207">
        <f>SUM(BK131:BK137)</f>
        <v>0</v>
      </c>
    </row>
    <row r="131" s="2" customFormat="1" ht="24.15" customHeight="1">
      <c r="A131" s="39"/>
      <c r="B131" s="40"/>
      <c r="C131" s="210" t="s">
        <v>226</v>
      </c>
      <c r="D131" s="210" t="s">
        <v>155</v>
      </c>
      <c r="E131" s="211" t="s">
        <v>476</v>
      </c>
      <c r="F131" s="212" t="s">
        <v>477</v>
      </c>
      <c r="G131" s="213" t="s">
        <v>243</v>
      </c>
      <c r="H131" s="214">
        <v>18.5</v>
      </c>
      <c r="I131" s="215"/>
      <c r="J131" s="215"/>
      <c r="K131" s="216">
        <f>ROUND(P131*H131,2)</f>
        <v>0</v>
      </c>
      <c r="L131" s="217"/>
      <c r="M131" s="45"/>
      <c r="N131" s="218" t="s">
        <v>20</v>
      </c>
      <c r="O131" s="219" t="s">
        <v>42</v>
      </c>
      <c r="P131" s="220">
        <f>I131+J131</f>
        <v>0</v>
      </c>
      <c r="Q131" s="220">
        <f>ROUND(I131*H131,2)</f>
        <v>0</v>
      </c>
      <c r="R131" s="220">
        <f>ROUND(J131*H131,2)</f>
        <v>0</v>
      </c>
      <c r="S131" s="85"/>
      <c r="T131" s="221">
        <f>S131*H131</f>
        <v>0</v>
      </c>
      <c r="U131" s="221">
        <v>1.8480000000000001</v>
      </c>
      <c r="V131" s="221">
        <f>U131*H131</f>
        <v>34.188000000000002</v>
      </c>
      <c r="W131" s="221">
        <v>0</v>
      </c>
      <c r="X131" s="222">
        <f>W131*H131</f>
        <v>0</v>
      </c>
      <c r="Y131" s="39"/>
      <c r="Z131" s="39"/>
      <c r="AA131" s="39"/>
      <c r="AB131" s="39"/>
      <c r="AC131" s="39"/>
      <c r="AD131" s="39"/>
      <c r="AE131" s="39"/>
      <c r="AR131" s="223" t="s">
        <v>159</v>
      </c>
      <c r="AT131" s="223" t="s">
        <v>155</v>
      </c>
      <c r="AU131" s="223" t="s">
        <v>83</v>
      </c>
      <c r="AY131" s="18" t="s">
        <v>153</v>
      </c>
      <c r="BE131" s="224">
        <f>IF(O131="základní",K131,0)</f>
        <v>0</v>
      </c>
      <c r="BF131" s="224">
        <f>IF(O131="snížená",K131,0)</f>
        <v>0</v>
      </c>
      <c r="BG131" s="224">
        <f>IF(O131="zákl. přenesená",K131,0)</f>
        <v>0</v>
      </c>
      <c r="BH131" s="224">
        <f>IF(O131="sníž. přenesená",K131,0)</f>
        <v>0</v>
      </c>
      <c r="BI131" s="224">
        <f>IF(O131="nulová",K131,0)</f>
        <v>0</v>
      </c>
      <c r="BJ131" s="18" t="s">
        <v>81</v>
      </c>
      <c r="BK131" s="224">
        <f>ROUND(P131*H131,2)</f>
        <v>0</v>
      </c>
      <c r="BL131" s="18" t="s">
        <v>159</v>
      </c>
      <c r="BM131" s="223" t="s">
        <v>523</v>
      </c>
    </row>
    <row r="132" s="2" customFormat="1">
      <c r="A132" s="39"/>
      <c r="B132" s="40"/>
      <c r="C132" s="41"/>
      <c r="D132" s="225" t="s">
        <v>161</v>
      </c>
      <c r="E132" s="41"/>
      <c r="F132" s="226" t="s">
        <v>479</v>
      </c>
      <c r="G132" s="41"/>
      <c r="H132" s="41"/>
      <c r="I132" s="227"/>
      <c r="J132" s="227"/>
      <c r="K132" s="41"/>
      <c r="L132" s="41"/>
      <c r="M132" s="45"/>
      <c r="N132" s="228"/>
      <c r="O132" s="229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83</v>
      </c>
    </row>
    <row r="133" s="2" customFormat="1">
      <c r="A133" s="39"/>
      <c r="B133" s="40"/>
      <c r="C133" s="41"/>
      <c r="D133" s="230" t="s">
        <v>163</v>
      </c>
      <c r="E133" s="41"/>
      <c r="F133" s="231" t="s">
        <v>480</v>
      </c>
      <c r="G133" s="41"/>
      <c r="H133" s="41"/>
      <c r="I133" s="227"/>
      <c r="J133" s="227"/>
      <c r="K133" s="41"/>
      <c r="L133" s="41"/>
      <c r="M133" s="45"/>
      <c r="N133" s="228"/>
      <c r="O133" s="229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83</v>
      </c>
    </row>
    <row r="134" s="13" customFormat="1">
      <c r="A134" s="13"/>
      <c r="B134" s="232"/>
      <c r="C134" s="233"/>
      <c r="D134" s="225" t="s">
        <v>165</v>
      </c>
      <c r="E134" s="234" t="s">
        <v>20</v>
      </c>
      <c r="F134" s="235" t="s">
        <v>481</v>
      </c>
      <c r="G134" s="233"/>
      <c r="H134" s="236">
        <v>2.25</v>
      </c>
      <c r="I134" s="237"/>
      <c r="J134" s="237"/>
      <c r="K134" s="233"/>
      <c r="L134" s="233"/>
      <c r="M134" s="238"/>
      <c r="N134" s="239"/>
      <c r="O134" s="240"/>
      <c r="P134" s="240"/>
      <c r="Q134" s="240"/>
      <c r="R134" s="240"/>
      <c r="S134" s="240"/>
      <c r="T134" s="240"/>
      <c r="U134" s="240"/>
      <c r="V134" s="240"/>
      <c r="W134" s="240"/>
      <c r="X134" s="241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83</v>
      </c>
      <c r="AV134" s="13" t="s">
        <v>83</v>
      </c>
      <c r="AW134" s="13" t="s">
        <v>5</v>
      </c>
      <c r="AX134" s="13" t="s">
        <v>73</v>
      </c>
      <c r="AY134" s="242" t="s">
        <v>153</v>
      </c>
    </row>
    <row r="135" s="13" customFormat="1">
      <c r="A135" s="13"/>
      <c r="B135" s="232"/>
      <c r="C135" s="233"/>
      <c r="D135" s="225" t="s">
        <v>165</v>
      </c>
      <c r="E135" s="234" t="s">
        <v>20</v>
      </c>
      <c r="F135" s="235" t="s">
        <v>524</v>
      </c>
      <c r="G135" s="233"/>
      <c r="H135" s="236">
        <v>5</v>
      </c>
      <c r="I135" s="237"/>
      <c r="J135" s="237"/>
      <c r="K135" s="233"/>
      <c r="L135" s="233"/>
      <c r="M135" s="238"/>
      <c r="N135" s="239"/>
      <c r="O135" s="240"/>
      <c r="P135" s="240"/>
      <c r="Q135" s="240"/>
      <c r="R135" s="240"/>
      <c r="S135" s="240"/>
      <c r="T135" s="240"/>
      <c r="U135" s="240"/>
      <c r="V135" s="240"/>
      <c r="W135" s="240"/>
      <c r="X135" s="241"/>
      <c r="Y135" s="13"/>
      <c r="Z135" s="13"/>
      <c r="AA135" s="13"/>
      <c r="AB135" s="13"/>
      <c r="AC135" s="13"/>
      <c r="AD135" s="13"/>
      <c r="AE135" s="13"/>
      <c r="AT135" s="242" t="s">
        <v>165</v>
      </c>
      <c r="AU135" s="242" t="s">
        <v>83</v>
      </c>
      <c r="AV135" s="13" t="s">
        <v>83</v>
      </c>
      <c r="AW135" s="13" t="s">
        <v>5</v>
      </c>
      <c r="AX135" s="13" t="s">
        <v>73</v>
      </c>
      <c r="AY135" s="242" t="s">
        <v>153</v>
      </c>
    </row>
    <row r="136" s="13" customFormat="1">
      <c r="A136" s="13"/>
      <c r="B136" s="232"/>
      <c r="C136" s="233"/>
      <c r="D136" s="225" t="s">
        <v>165</v>
      </c>
      <c r="E136" s="234" t="s">
        <v>20</v>
      </c>
      <c r="F136" s="235" t="s">
        <v>525</v>
      </c>
      <c r="G136" s="233"/>
      <c r="H136" s="236">
        <v>11.25</v>
      </c>
      <c r="I136" s="237"/>
      <c r="J136" s="237"/>
      <c r="K136" s="233"/>
      <c r="L136" s="233"/>
      <c r="M136" s="238"/>
      <c r="N136" s="239"/>
      <c r="O136" s="240"/>
      <c r="P136" s="240"/>
      <c r="Q136" s="240"/>
      <c r="R136" s="240"/>
      <c r="S136" s="240"/>
      <c r="T136" s="240"/>
      <c r="U136" s="240"/>
      <c r="V136" s="240"/>
      <c r="W136" s="240"/>
      <c r="X136" s="241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83</v>
      </c>
      <c r="AV136" s="13" t="s">
        <v>83</v>
      </c>
      <c r="AW136" s="13" t="s">
        <v>5</v>
      </c>
      <c r="AX136" s="13" t="s">
        <v>73</v>
      </c>
      <c r="AY136" s="242" t="s">
        <v>153</v>
      </c>
    </row>
    <row r="137" s="14" customFormat="1">
      <c r="A137" s="14"/>
      <c r="B137" s="243"/>
      <c r="C137" s="244"/>
      <c r="D137" s="225" t="s">
        <v>165</v>
      </c>
      <c r="E137" s="245" t="s">
        <v>20</v>
      </c>
      <c r="F137" s="246" t="s">
        <v>249</v>
      </c>
      <c r="G137" s="244"/>
      <c r="H137" s="247">
        <v>18.5</v>
      </c>
      <c r="I137" s="248"/>
      <c r="J137" s="248"/>
      <c r="K137" s="244"/>
      <c r="L137" s="244"/>
      <c r="M137" s="249"/>
      <c r="N137" s="250"/>
      <c r="O137" s="251"/>
      <c r="P137" s="251"/>
      <c r="Q137" s="251"/>
      <c r="R137" s="251"/>
      <c r="S137" s="251"/>
      <c r="T137" s="251"/>
      <c r="U137" s="251"/>
      <c r="V137" s="251"/>
      <c r="W137" s="251"/>
      <c r="X137" s="252"/>
      <c r="Y137" s="14"/>
      <c r="Z137" s="14"/>
      <c r="AA137" s="14"/>
      <c r="AB137" s="14"/>
      <c r="AC137" s="14"/>
      <c r="AD137" s="14"/>
      <c r="AE137" s="14"/>
      <c r="AT137" s="253" t="s">
        <v>165</v>
      </c>
      <c r="AU137" s="253" t="s">
        <v>83</v>
      </c>
      <c r="AV137" s="14" t="s">
        <v>159</v>
      </c>
      <c r="AW137" s="14" t="s">
        <v>5</v>
      </c>
      <c r="AX137" s="14" t="s">
        <v>81</v>
      </c>
      <c r="AY137" s="253" t="s">
        <v>153</v>
      </c>
    </row>
    <row r="138" s="12" customFormat="1" ht="22.8" customHeight="1">
      <c r="A138" s="12"/>
      <c r="B138" s="193"/>
      <c r="C138" s="194"/>
      <c r="D138" s="195" t="s">
        <v>72</v>
      </c>
      <c r="E138" s="208" t="s">
        <v>186</v>
      </c>
      <c r="F138" s="208" t="s">
        <v>307</v>
      </c>
      <c r="G138" s="194"/>
      <c r="H138" s="194"/>
      <c r="I138" s="197"/>
      <c r="J138" s="197"/>
      <c r="K138" s="209">
        <f>BK138</f>
        <v>0</v>
      </c>
      <c r="L138" s="194"/>
      <c r="M138" s="199"/>
      <c r="N138" s="200"/>
      <c r="O138" s="201"/>
      <c r="P138" s="201"/>
      <c r="Q138" s="202">
        <f>SUM(Q139:Q145)</f>
        <v>0</v>
      </c>
      <c r="R138" s="202">
        <f>SUM(R139:R145)</f>
        <v>0</v>
      </c>
      <c r="S138" s="201"/>
      <c r="T138" s="203">
        <f>SUM(T139:T145)</f>
        <v>0</v>
      </c>
      <c r="U138" s="201"/>
      <c r="V138" s="203">
        <f>SUM(V139:V145)</f>
        <v>525.15488000000005</v>
      </c>
      <c r="W138" s="201"/>
      <c r="X138" s="204">
        <f>SUM(X139:X145)</f>
        <v>0</v>
      </c>
      <c r="Y138" s="12"/>
      <c r="Z138" s="12"/>
      <c r="AA138" s="12"/>
      <c r="AB138" s="12"/>
      <c r="AC138" s="12"/>
      <c r="AD138" s="12"/>
      <c r="AE138" s="12"/>
      <c r="AR138" s="205" t="s">
        <v>81</v>
      </c>
      <c r="AT138" s="206" t="s">
        <v>72</v>
      </c>
      <c r="AU138" s="206" t="s">
        <v>81</v>
      </c>
      <c r="AY138" s="205" t="s">
        <v>153</v>
      </c>
      <c r="BK138" s="207">
        <f>SUM(BK139:BK145)</f>
        <v>0</v>
      </c>
    </row>
    <row r="139" s="2" customFormat="1" ht="24.15" customHeight="1">
      <c r="A139" s="39"/>
      <c r="B139" s="40"/>
      <c r="C139" s="210" t="s">
        <v>232</v>
      </c>
      <c r="D139" s="210" t="s">
        <v>155</v>
      </c>
      <c r="E139" s="211" t="s">
        <v>484</v>
      </c>
      <c r="F139" s="212" t="s">
        <v>485</v>
      </c>
      <c r="G139" s="213" t="s">
        <v>235</v>
      </c>
      <c r="H139" s="214">
        <v>2536</v>
      </c>
      <c r="I139" s="215"/>
      <c r="J139" s="215"/>
      <c r="K139" s="216">
        <f>ROUND(P139*H139,2)</f>
        <v>0</v>
      </c>
      <c r="L139" s="217"/>
      <c r="M139" s="45"/>
      <c r="N139" s="218" t="s">
        <v>20</v>
      </c>
      <c r="O139" s="219" t="s">
        <v>42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5"/>
      <c r="T139" s="221">
        <f>S139*H139</f>
        <v>0</v>
      </c>
      <c r="U139" s="221">
        <v>0.098000000000000004</v>
      </c>
      <c r="V139" s="221">
        <f>U139*H139</f>
        <v>248.52800000000002</v>
      </c>
      <c r="W139" s="221">
        <v>0</v>
      </c>
      <c r="X139" s="222">
        <f>W139*H139</f>
        <v>0</v>
      </c>
      <c r="Y139" s="39"/>
      <c r="Z139" s="39"/>
      <c r="AA139" s="39"/>
      <c r="AB139" s="39"/>
      <c r="AC139" s="39"/>
      <c r="AD139" s="39"/>
      <c r="AE139" s="39"/>
      <c r="AR139" s="223" t="s">
        <v>159</v>
      </c>
      <c r="AT139" s="223" t="s">
        <v>155</v>
      </c>
      <c r="AU139" s="223" t="s">
        <v>83</v>
      </c>
      <c r="AY139" s="18" t="s">
        <v>153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8" t="s">
        <v>81</v>
      </c>
      <c r="BK139" s="224">
        <f>ROUND(P139*H139,2)</f>
        <v>0</v>
      </c>
      <c r="BL139" s="18" t="s">
        <v>159</v>
      </c>
      <c r="BM139" s="223" t="s">
        <v>526</v>
      </c>
    </row>
    <row r="140" s="2" customFormat="1">
      <c r="A140" s="39"/>
      <c r="B140" s="40"/>
      <c r="C140" s="41"/>
      <c r="D140" s="225" t="s">
        <v>161</v>
      </c>
      <c r="E140" s="41"/>
      <c r="F140" s="226" t="s">
        <v>487</v>
      </c>
      <c r="G140" s="41"/>
      <c r="H140" s="41"/>
      <c r="I140" s="227"/>
      <c r="J140" s="227"/>
      <c r="K140" s="41"/>
      <c r="L140" s="41"/>
      <c r="M140" s="45"/>
      <c r="N140" s="228"/>
      <c r="O140" s="229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83</v>
      </c>
    </row>
    <row r="141" s="2" customFormat="1">
      <c r="A141" s="39"/>
      <c r="B141" s="40"/>
      <c r="C141" s="41"/>
      <c r="D141" s="230" t="s">
        <v>163</v>
      </c>
      <c r="E141" s="41"/>
      <c r="F141" s="231" t="s">
        <v>488</v>
      </c>
      <c r="G141" s="41"/>
      <c r="H141" s="41"/>
      <c r="I141" s="227"/>
      <c r="J141" s="227"/>
      <c r="K141" s="41"/>
      <c r="L141" s="41"/>
      <c r="M141" s="45"/>
      <c r="N141" s="228"/>
      <c r="O141" s="229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83</v>
      </c>
    </row>
    <row r="142" s="13" customFormat="1">
      <c r="A142" s="13"/>
      <c r="B142" s="232"/>
      <c r="C142" s="233"/>
      <c r="D142" s="225" t="s">
        <v>165</v>
      </c>
      <c r="E142" s="234" t="s">
        <v>418</v>
      </c>
      <c r="F142" s="235" t="s">
        <v>527</v>
      </c>
      <c r="G142" s="233"/>
      <c r="H142" s="236">
        <v>2536</v>
      </c>
      <c r="I142" s="237"/>
      <c r="J142" s="237"/>
      <c r="K142" s="233"/>
      <c r="L142" s="233"/>
      <c r="M142" s="238"/>
      <c r="N142" s="239"/>
      <c r="O142" s="240"/>
      <c r="P142" s="240"/>
      <c r="Q142" s="240"/>
      <c r="R142" s="240"/>
      <c r="S142" s="240"/>
      <c r="T142" s="240"/>
      <c r="U142" s="240"/>
      <c r="V142" s="240"/>
      <c r="W142" s="240"/>
      <c r="X142" s="241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83</v>
      </c>
      <c r="AV142" s="13" t="s">
        <v>83</v>
      </c>
      <c r="AW142" s="13" t="s">
        <v>5</v>
      </c>
      <c r="AX142" s="13" t="s">
        <v>81</v>
      </c>
      <c r="AY142" s="242" t="s">
        <v>153</v>
      </c>
    </row>
    <row r="143" s="2" customFormat="1" ht="24.15" customHeight="1">
      <c r="A143" s="39"/>
      <c r="B143" s="40"/>
      <c r="C143" s="254" t="s">
        <v>240</v>
      </c>
      <c r="D143" s="254" t="s">
        <v>303</v>
      </c>
      <c r="E143" s="255" t="s">
        <v>490</v>
      </c>
      <c r="F143" s="256" t="s">
        <v>491</v>
      </c>
      <c r="G143" s="257" t="s">
        <v>235</v>
      </c>
      <c r="H143" s="258">
        <v>2561.3600000000001</v>
      </c>
      <c r="I143" s="259"/>
      <c r="J143" s="260"/>
      <c r="K143" s="261">
        <f>ROUND(P143*H143,2)</f>
        <v>0</v>
      </c>
      <c r="L143" s="260"/>
      <c r="M143" s="262"/>
      <c r="N143" s="263" t="s">
        <v>20</v>
      </c>
      <c r="O143" s="219" t="s">
        <v>42</v>
      </c>
      <c r="P143" s="220">
        <f>I143+J143</f>
        <v>0</v>
      </c>
      <c r="Q143" s="220">
        <f>ROUND(I143*H143,2)</f>
        <v>0</v>
      </c>
      <c r="R143" s="220">
        <f>ROUND(J143*H143,2)</f>
        <v>0</v>
      </c>
      <c r="S143" s="85"/>
      <c r="T143" s="221">
        <f>S143*H143</f>
        <v>0</v>
      </c>
      <c r="U143" s="221">
        <v>0.108</v>
      </c>
      <c r="V143" s="221">
        <f>U143*H143</f>
        <v>276.62688000000003</v>
      </c>
      <c r="W143" s="221">
        <v>0</v>
      </c>
      <c r="X143" s="222">
        <f>W143*H143</f>
        <v>0</v>
      </c>
      <c r="Y143" s="39"/>
      <c r="Z143" s="39"/>
      <c r="AA143" s="39"/>
      <c r="AB143" s="39"/>
      <c r="AC143" s="39"/>
      <c r="AD143" s="39"/>
      <c r="AE143" s="39"/>
      <c r="AR143" s="223" t="s">
        <v>204</v>
      </c>
      <c r="AT143" s="223" t="s">
        <v>303</v>
      </c>
      <c r="AU143" s="223" t="s">
        <v>83</v>
      </c>
      <c r="AY143" s="18" t="s">
        <v>153</v>
      </c>
      <c r="BE143" s="224">
        <f>IF(O143="základní",K143,0)</f>
        <v>0</v>
      </c>
      <c r="BF143" s="224">
        <f>IF(O143="snížená",K143,0)</f>
        <v>0</v>
      </c>
      <c r="BG143" s="224">
        <f>IF(O143="zákl. přenesená",K143,0)</f>
        <v>0</v>
      </c>
      <c r="BH143" s="224">
        <f>IF(O143="sníž. přenesená",K143,0)</f>
        <v>0</v>
      </c>
      <c r="BI143" s="224">
        <f>IF(O143="nulová",K143,0)</f>
        <v>0</v>
      </c>
      <c r="BJ143" s="18" t="s">
        <v>81</v>
      </c>
      <c r="BK143" s="224">
        <f>ROUND(P143*H143,2)</f>
        <v>0</v>
      </c>
      <c r="BL143" s="18" t="s">
        <v>159</v>
      </c>
      <c r="BM143" s="223" t="s">
        <v>528</v>
      </c>
    </row>
    <row r="144" s="2" customFormat="1">
      <c r="A144" s="39"/>
      <c r="B144" s="40"/>
      <c r="C144" s="41"/>
      <c r="D144" s="225" t="s">
        <v>161</v>
      </c>
      <c r="E144" s="41"/>
      <c r="F144" s="226" t="s">
        <v>491</v>
      </c>
      <c r="G144" s="41"/>
      <c r="H144" s="41"/>
      <c r="I144" s="227"/>
      <c r="J144" s="227"/>
      <c r="K144" s="41"/>
      <c r="L144" s="41"/>
      <c r="M144" s="45"/>
      <c r="N144" s="228"/>
      <c r="O144" s="229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83</v>
      </c>
    </row>
    <row r="145" s="13" customFormat="1">
      <c r="A145" s="13"/>
      <c r="B145" s="232"/>
      <c r="C145" s="233"/>
      <c r="D145" s="225" t="s">
        <v>165</v>
      </c>
      <c r="E145" s="233"/>
      <c r="F145" s="235" t="s">
        <v>529</v>
      </c>
      <c r="G145" s="233"/>
      <c r="H145" s="236">
        <v>2561.3600000000001</v>
      </c>
      <c r="I145" s="237"/>
      <c r="J145" s="237"/>
      <c r="K145" s="233"/>
      <c r="L145" s="233"/>
      <c r="M145" s="238"/>
      <c r="N145" s="239"/>
      <c r="O145" s="240"/>
      <c r="P145" s="240"/>
      <c r="Q145" s="240"/>
      <c r="R145" s="240"/>
      <c r="S145" s="240"/>
      <c r="T145" s="240"/>
      <c r="U145" s="240"/>
      <c r="V145" s="240"/>
      <c r="W145" s="240"/>
      <c r="X145" s="241"/>
      <c r="Y145" s="13"/>
      <c r="Z145" s="13"/>
      <c r="AA145" s="13"/>
      <c r="AB145" s="13"/>
      <c r="AC145" s="13"/>
      <c r="AD145" s="13"/>
      <c r="AE145" s="13"/>
      <c r="AT145" s="242" t="s">
        <v>165</v>
      </c>
      <c r="AU145" s="242" t="s">
        <v>83</v>
      </c>
      <c r="AV145" s="13" t="s">
        <v>83</v>
      </c>
      <c r="AW145" s="13" t="s">
        <v>4</v>
      </c>
      <c r="AX145" s="13" t="s">
        <v>81</v>
      </c>
      <c r="AY145" s="242" t="s">
        <v>153</v>
      </c>
    </row>
    <row r="146" s="12" customFormat="1" ht="22.8" customHeight="1">
      <c r="A146" s="12"/>
      <c r="B146" s="193"/>
      <c r="C146" s="194"/>
      <c r="D146" s="195" t="s">
        <v>72</v>
      </c>
      <c r="E146" s="208" t="s">
        <v>404</v>
      </c>
      <c r="F146" s="208" t="s">
        <v>405</v>
      </c>
      <c r="G146" s="194"/>
      <c r="H146" s="194"/>
      <c r="I146" s="197"/>
      <c r="J146" s="197"/>
      <c r="K146" s="209">
        <f>BK146</f>
        <v>0</v>
      </c>
      <c r="L146" s="194"/>
      <c r="M146" s="199"/>
      <c r="N146" s="200"/>
      <c r="O146" s="201"/>
      <c r="P146" s="201"/>
      <c r="Q146" s="202">
        <f>SUM(Q147:Q152)</f>
        <v>0</v>
      </c>
      <c r="R146" s="202">
        <f>SUM(R147:R152)</f>
        <v>0</v>
      </c>
      <c r="S146" s="201"/>
      <c r="T146" s="203">
        <f>SUM(T147:T152)</f>
        <v>0</v>
      </c>
      <c r="U146" s="201"/>
      <c r="V146" s="203">
        <f>SUM(V147:V152)</f>
        <v>0</v>
      </c>
      <c r="W146" s="201"/>
      <c r="X146" s="204">
        <f>SUM(X147:X152)</f>
        <v>0</v>
      </c>
      <c r="Y146" s="12"/>
      <c r="Z146" s="12"/>
      <c r="AA146" s="12"/>
      <c r="AB146" s="12"/>
      <c r="AC146" s="12"/>
      <c r="AD146" s="12"/>
      <c r="AE146" s="12"/>
      <c r="AR146" s="205" t="s">
        <v>81</v>
      </c>
      <c r="AT146" s="206" t="s">
        <v>72</v>
      </c>
      <c r="AU146" s="206" t="s">
        <v>81</v>
      </c>
      <c r="AY146" s="205" t="s">
        <v>153</v>
      </c>
      <c r="BK146" s="207">
        <f>SUM(BK147:BK152)</f>
        <v>0</v>
      </c>
    </row>
    <row r="147" s="2" customFormat="1" ht="33" customHeight="1">
      <c r="A147" s="39"/>
      <c r="B147" s="40"/>
      <c r="C147" s="210" t="s">
        <v>9</v>
      </c>
      <c r="D147" s="210" t="s">
        <v>155</v>
      </c>
      <c r="E147" s="211" t="s">
        <v>407</v>
      </c>
      <c r="F147" s="212" t="s">
        <v>408</v>
      </c>
      <c r="G147" s="213" t="s">
        <v>273</v>
      </c>
      <c r="H147" s="214">
        <v>983.45899999999995</v>
      </c>
      <c r="I147" s="215"/>
      <c r="J147" s="215"/>
      <c r="K147" s="216">
        <f>ROUND(P147*H147,2)</f>
        <v>0</v>
      </c>
      <c r="L147" s="217"/>
      <c r="M147" s="45"/>
      <c r="N147" s="218" t="s">
        <v>20</v>
      </c>
      <c r="O147" s="219" t="s">
        <v>42</v>
      </c>
      <c r="P147" s="220">
        <f>I147+J147</f>
        <v>0</v>
      </c>
      <c r="Q147" s="220">
        <f>ROUND(I147*H147,2)</f>
        <v>0</v>
      </c>
      <c r="R147" s="220">
        <f>ROUND(J147*H147,2)</f>
        <v>0</v>
      </c>
      <c r="S147" s="85"/>
      <c r="T147" s="221">
        <f>S147*H147</f>
        <v>0</v>
      </c>
      <c r="U147" s="221">
        <v>0</v>
      </c>
      <c r="V147" s="221">
        <f>U147*H147</f>
        <v>0</v>
      </c>
      <c r="W147" s="221">
        <v>0</v>
      </c>
      <c r="X147" s="222">
        <f>W147*H147</f>
        <v>0</v>
      </c>
      <c r="Y147" s="39"/>
      <c r="Z147" s="39"/>
      <c r="AA147" s="39"/>
      <c r="AB147" s="39"/>
      <c r="AC147" s="39"/>
      <c r="AD147" s="39"/>
      <c r="AE147" s="39"/>
      <c r="AR147" s="223" t="s">
        <v>159</v>
      </c>
      <c r="AT147" s="223" t="s">
        <v>155</v>
      </c>
      <c r="AU147" s="223" t="s">
        <v>83</v>
      </c>
      <c r="AY147" s="18" t="s">
        <v>153</v>
      </c>
      <c r="BE147" s="224">
        <f>IF(O147="základní",K147,0)</f>
        <v>0</v>
      </c>
      <c r="BF147" s="224">
        <f>IF(O147="snížená",K147,0)</f>
        <v>0</v>
      </c>
      <c r="BG147" s="224">
        <f>IF(O147="zákl. přenesená",K147,0)</f>
        <v>0</v>
      </c>
      <c r="BH147" s="224">
        <f>IF(O147="sníž. přenesená",K147,0)</f>
        <v>0</v>
      </c>
      <c r="BI147" s="224">
        <f>IF(O147="nulová",K147,0)</f>
        <v>0</v>
      </c>
      <c r="BJ147" s="18" t="s">
        <v>81</v>
      </c>
      <c r="BK147" s="224">
        <f>ROUND(P147*H147,2)</f>
        <v>0</v>
      </c>
      <c r="BL147" s="18" t="s">
        <v>159</v>
      </c>
      <c r="BM147" s="223" t="s">
        <v>530</v>
      </c>
    </row>
    <row r="148" s="2" customFormat="1">
      <c r="A148" s="39"/>
      <c r="B148" s="40"/>
      <c r="C148" s="41"/>
      <c r="D148" s="225" t="s">
        <v>161</v>
      </c>
      <c r="E148" s="41"/>
      <c r="F148" s="226" t="s">
        <v>410</v>
      </c>
      <c r="G148" s="41"/>
      <c r="H148" s="41"/>
      <c r="I148" s="227"/>
      <c r="J148" s="227"/>
      <c r="K148" s="41"/>
      <c r="L148" s="41"/>
      <c r="M148" s="45"/>
      <c r="N148" s="228"/>
      <c r="O148" s="229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83</v>
      </c>
    </row>
    <row r="149" s="2" customFormat="1">
      <c r="A149" s="39"/>
      <c r="B149" s="40"/>
      <c r="C149" s="41"/>
      <c r="D149" s="230" t="s">
        <v>163</v>
      </c>
      <c r="E149" s="41"/>
      <c r="F149" s="231" t="s">
        <v>411</v>
      </c>
      <c r="G149" s="41"/>
      <c r="H149" s="41"/>
      <c r="I149" s="227"/>
      <c r="J149" s="227"/>
      <c r="K149" s="41"/>
      <c r="L149" s="41"/>
      <c r="M149" s="45"/>
      <c r="N149" s="228"/>
      <c r="O149" s="229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83</v>
      </c>
    </row>
    <row r="150" s="2" customFormat="1" ht="33" customHeight="1">
      <c r="A150" s="39"/>
      <c r="B150" s="40"/>
      <c r="C150" s="210" t="s">
        <v>256</v>
      </c>
      <c r="D150" s="210" t="s">
        <v>155</v>
      </c>
      <c r="E150" s="211" t="s">
        <v>413</v>
      </c>
      <c r="F150" s="212" t="s">
        <v>414</v>
      </c>
      <c r="G150" s="213" t="s">
        <v>273</v>
      </c>
      <c r="H150" s="214">
        <v>983.45899999999995</v>
      </c>
      <c r="I150" s="215"/>
      <c r="J150" s="215"/>
      <c r="K150" s="216">
        <f>ROUND(P150*H150,2)</f>
        <v>0</v>
      </c>
      <c r="L150" s="217"/>
      <c r="M150" s="45"/>
      <c r="N150" s="218" t="s">
        <v>20</v>
      </c>
      <c r="O150" s="219" t="s">
        <v>42</v>
      </c>
      <c r="P150" s="220">
        <f>I150+J150</f>
        <v>0</v>
      </c>
      <c r="Q150" s="220">
        <f>ROUND(I150*H150,2)</f>
        <v>0</v>
      </c>
      <c r="R150" s="220">
        <f>ROUND(J150*H150,2)</f>
        <v>0</v>
      </c>
      <c r="S150" s="85"/>
      <c r="T150" s="221">
        <f>S150*H150</f>
        <v>0</v>
      </c>
      <c r="U150" s="221">
        <v>0</v>
      </c>
      <c r="V150" s="221">
        <f>U150*H150</f>
        <v>0</v>
      </c>
      <c r="W150" s="221">
        <v>0</v>
      </c>
      <c r="X150" s="222">
        <f>W150*H150</f>
        <v>0</v>
      </c>
      <c r="Y150" s="39"/>
      <c r="Z150" s="39"/>
      <c r="AA150" s="39"/>
      <c r="AB150" s="39"/>
      <c r="AC150" s="39"/>
      <c r="AD150" s="39"/>
      <c r="AE150" s="39"/>
      <c r="AR150" s="223" t="s">
        <v>159</v>
      </c>
      <c r="AT150" s="223" t="s">
        <v>155</v>
      </c>
      <c r="AU150" s="223" t="s">
        <v>83</v>
      </c>
      <c r="AY150" s="18" t="s">
        <v>153</v>
      </c>
      <c r="BE150" s="224">
        <f>IF(O150="základní",K150,0)</f>
        <v>0</v>
      </c>
      <c r="BF150" s="224">
        <f>IF(O150="snížená",K150,0)</f>
        <v>0</v>
      </c>
      <c r="BG150" s="224">
        <f>IF(O150="zákl. přenesená",K150,0)</f>
        <v>0</v>
      </c>
      <c r="BH150" s="224">
        <f>IF(O150="sníž. přenesená",K150,0)</f>
        <v>0</v>
      </c>
      <c r="BI150" s="224">
        <f>IF(O150="nulová",K150,0)</f>
        <v>0</v>
      </c>
      <c r="BJ150" s="18" t="s">
        <v>81</v>
      </c>
      <c r="BK150" s="224">
        <f>ROUND(P150*H150,2)</f>
        <v>0</v>
      </c>
      <c r="BL150" s="18" t="s">
        <v>159</v>
      </c>
      <c r="BM150" s="223" t="s">
        <v>531</v>
      </c>
    </row>
    <row r="151" s="2" customFormat="1">
      <c r="A151" s="39"/>
      <c r="B151" s="40"/>
      <c r="C151" s="41"/>
      <c r="D151" s="225" t="s">
        <v>161</v>
      </c>
      <c r="E151" s="41"/>
      <c r="F151" s="226" t="s">
        <v>416</v>
      </c>
      <c r="G151" s="41"/>
      <c r="H151" s="41"/>
      <c r="I151" s="227"/>
      <c r="J151" s="227"/>
      <c r="K151" s="41"/>
      <c r="L151" s="41"/>
      <c r="M151" s="45"/>
      <c r="N151" s="228"/>
      <c r="O151" s="229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161</v>
      </c>
      <c r="AU151" s="18" t="s">
        <v>83</v>
      </c>
    </row>
    <row r="152" s="2" customFormat="1">
      <c r="A152" s="39"/>
      <c r="B152" s="40"/>
      <c r="C152" s="41"/>
      <c r="D152" s="230" t="s">
        <v>163</v>
      </c>
      <c r="E152" s="41"/>
      <c r="F152" s="231" t="s">
        <v>417</v>
      </c>
      <c r="G152" s="41"/>
      <c r="H152" s="41"/>
      <c r="I152" s="227"/>
      <c r="J152" s="227"/>
      <c r="K152" s="41"/>
      <c r="L152" s="41"/>
      <c r="M152" s="45"/>
      <c r="N152" s="264"/>
      <c r="O152" s="265"/>
      <c r="P152" s="266"/>
      <c r="Q152" s="266"/>
      <c r="R152" s="266"/>
      <c r="S152" s="266"/>
      <c r="T152" s="266"/>
      <c r="U152" s="266"/>
      <c r="V152" s="266"/>
      <c r="W152" s="266"/>
      <c r="X152" s="267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83</v>
      </c>
    </row>
    <row r="153" s="2" customFormat="1" ht="6.96" customHeight="1">
      <c r="A153" s="39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45"/>
      <c r="N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VWe/yZ8iPYmgVgcgUz6LmitsNsOCAuJnKbJvqqQr9tHh26TPw8hWeuWIDBHBUjHoyYcb6c2BZZxekt3oNI90dg==" hashValue="b3I4BA7rjp0Enek+1Lmyn7xQlPJtvxUxhhEh/bx4a4PBBQZDLYNnQxI/4KYQiZuLsWF3uMzi/EdjqA4EDn6x2w==" algorithmName="SHA-512" password="CC35"/>
  <autoFilter ref="C85:L152"/>
  <mergeCells count="9">
    <mergeCell ref="E7:H7"/>
    <mergeCell ref="E9:H9"/>
    <mergeCell ref="E18:H18"/>
    <mergeCell ref="E27:H27"/>
    <mergeCell ref="E50:H50"/>
    <mergeCell ref="E52:H52"/>
    <mergeCell ref="E76:H76"/>
    <mergeCell ref="E78:H78"/>
    <mergeCell ref="M2:Z2"/>
  </mergeCells>
  <hyperlinks>
    <hyperlink ref="F91" r:id="rId1" display="https://podminky.urs.cz/item/CS_URS_2024_01/180405111"/>
    <hyperlink ref="F98" r:id="rId2" display="https://podminky.urs.cz/item/CS_URS_2024_01/181351113"/>
    <hyperlink ref="F105" r:id="rId3" display="https://podminky.urs.cz/item/CS_URS_2024_01/181451131"/>
    <hyperlink ref="F112" r:id="rId4" display="https://podminky.urs.cz/item/CS_URS_2024_01/181951112"/>
    <hyperlink ref="F116" r:id="rId5" display="https://podminky.urs.cz/item/CS_URS_2024_01/184813511"/>
    <hyperlink ref="F120" r:id="rId6" display="https://podminky.urs.cz/item/CS_URS_2024_01/185804312"/>
    <hyperlink ref="F124" r:id="rId7" display="https://podminky.urs.cz/item/CS_URS_2024_01/185851121"/>
    <hyperlink ref="F128" r:id="rId8" display="https://podminky.urs.cz/item/CS_URS_2024_01/185851129"/>
    <hyperlink ref="F133" r:id="rId9" display="https://podminky.urs.cz/item/CS_URS_2024_01/464511111"/>
    <hyperlink ref="F141" r:id="rId10" display="https://podminky.urs.cz/item/CS_URS_2024_01/596412213"/>
    <hyperlink ref="F149" r:id="rId11" display="https://podminky.urs.cz/item/CS_URS_2024_01/998225111"/>
    <hyperlink ref="F152" r:id="rId12" display="https://podminky.urs.cz/item/CS_URS_2024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92</v>
      </c>
      <c r="AZ2" s="130" t="s">
        <v>112</v>
      </c>
      <c r="BA2" s="130" t="s">
        <v>20</v>
      </c>
      <c r="BB2" s="130" t="s">
        <v>20</v>
      </c>
      <c r="BC2" s="130" t="s">
        <v>532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  <c r="AZ3" s="130" t="s">
        <v>533</v>
      </c>
      <c r="BA3" s="130" t="s">
        <v>20</v>
      </c>
      <c r="BB3" s="130" t="s">
        <v>20</v>
      </c>
      <c r="BC3" s="130" t="s">
        <v>534</v>
      </c>
      <c r="BD3" s="130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  <c r="AZ4" s="130" t="s">
        <v>535</v>
      </c>
      <c r="BA4" s="130" t="s">
        <v>20</v>
      </c>
      <c r="BB4" s="130" t="s">
        <v>20</v>
      </c>
      <c r="BC4" s="130" t="s">
        <v>536</v>
      </c>
      <c r="BD4" s="130" t="s">
        <v>83</v>
      </c>
    </row>
    <row r="5" s="1" customFormat="1" ht="6.96" customHeight="1">
      <c r="B5" s="21"/>
      <c r="M5" s="21"/>
      <c r="AZ5" s="130" t="s">
        <v>537</v>
      </c>
      <c r="BA5" s="130" t="s">
        <v>20</v>
      </c>
      <c r="BB5" s="130" t="s">
        <v>20</v>
      </c>
      <c r="BC5" s="130" t="s">
        <v>538</v>
      </c>
      <c r="BD5" s="130" t="s">
        <v>83</v>
      </c>
    </row>
    <row r="6" s="1" customFormat="1" ht="12" customHeight="1">
      <c r="B6" s="21"/>
      <c r="D6" s="135" t="s">
        <v>17</v>
      </c>
      <c r="M6" s="21"/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539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ROUND(K88,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ROUND((SUM(BE88:BE195)),  2)</f>
        <v>0</v>
      </c>
      <c r="G35" s="39"/>
      <c r="H35" s="39"/>
      <c r="I35" s="151">
        <v>0.20999999999999999</v>
      </c>
      <c r="J35" s="39"/>
      <c r="K35" s="146">
        <f>ROUND(((SUM(BE88:BE195))*I35),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ROUND((SUM(BF88:BF195)),  2)</f>
        <v>0</v>
      </c>
      <c r="G36" s="39"/>
      <c r="H36" s="39"/>
      <c r="I36" s="151">
        <v>0.14999999999999999</v>
      </c>
      <c r="J36" s="39"/>
      <c r="K36" s="146">
        <f>ROUND(((SUM(BF88:BF195))*I36),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ROUND((SUM(BG88:BG195)),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ROUND((SUM(BH88:BH195)),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ROUND((SUM(BI88:BI195)),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104 - Podélné propustky DN 600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Q88</f>
        <v>0</v>
      </c>
      <c r="J61" s="103">
        <f>R88</f>
        <v>0</v>
      </c>
      <c r="K61" s="103">
        <f>K88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128</v>
      </c>
      <c r="E62" s="171"/>
      <c r="F62" s="171"/>
      <c r="G62" s="171"/>
      <c r="H62" s="171"/>
      <c r="I62" s="172">
        <f>Q89</f>
        <v>0</v>
      </c>
      <c r="J62" s="172">
        <f>R89</f>
        <v>0</v>
      </c>
      <c r="K62" s="172">
        <f>K89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8">
        <f>Q90</f>
        <v>0</v>
      </c>
      <c r="J63" s="178">
        <f>R90</f>
        <v>0</v>
      </c>
      <c r="K63" s="178">
        <f>K90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540</v>
      </c>
      <c r="E64" s="177"/>
      <c r="F64" s="177"/>
      <c r="G64" s="177"/>
      <c r="H64" s="177"/>
      <c r="I64" s="178">
        <f>Q129</f>
        <v>0</v>
      </c>
      <c r="J64" s="178">
        <f>R129</f>
        <v>0</v>
      </c>
      <c r="K64" s="178">
        <f>K129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541</v>
      </c>
      <c r="E65" s="177"/>
      <c r="F65" s="177"/>
      <c r="G65" s="177"/>
      <c r="H65" s="177"/>
      <c r="I65" s="178">
        <f>Q147</f>
        <v>0</v>
      </c>
      <c r="J65" s="178">
        <f>R147</f>
        <v>0</v>
      </c>
      <c r="K65" s="178">
        <f>K147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423</v>
      </c>
      <c r="E66" s="177"/>
      <c r="F66" s="177"/>
      <c r="G66" s="177"/>
      <c r="H66" s="177"/>
      <c r="I66" s="178">
        <f>Q154</f>
        <v>0</v>
      </c>
      <c r="J66" s="178">
        <f>R154</f>
        <v>0</v>
      </c>
      <c r="K66" s="178">
        <f>K154</f>
        <v>0</v>
      </c>
      <c r="L66" s="175"/>
      <c r="M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131</v>
      </c>
      <c r="E67" s="177"/>
      <c r="F67" s="177"/>
      <c r="G67" s="177"/>
      <c r="H67" s="177"/>
      <c r="I67" s="178">
        <f>Q173</f>
        <v>0</v>
      </c>
      <c r="J67" s="178">
        <f>R173</f>
        <v>0</v>
      </c>
      <c r="K67" s="178">
        <f>K173</f>
        <v>0</v>
      </c>
      <c r="L67" s="175"/>
      <c r="M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133</v>
      </c>
      <c r="E68" s="177"/>
      <c r="F68" s="177"/>
      <c r="G68" s="177"/>
      <c r="H68" s="177"/>
      <c r="I68" s="178">
        <f>Q189</f>
        <v>0</v>
      </c>
      <c r="J68" s="178">
        <f>R189</f>
        <v>0</v>
      </c>
      <c r="K68" s="178">
        <f>K189</f>
        <v>0</v>
      </c>
      <c r="L68" s="175"/>
      <c r="M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3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3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134</v>
      </c>
      <c r="D75" s="41"/>
      <c r="E75" s="41"/>
      <c r="F75" s="41"/>
      <c r="G75" s="41"/>
      <c r="H75" s="41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63" t="str">
        <f>E7</f>
        <v>Rekonstrukce PC C2, svodný příkop SP1, SP2, propustek P11, novostavba PC C11, rekonstrukce OP1 v k. ú. Kotopeky</v>
      </c>
      <c r="F78" s="33"/>
      <c r="G78" s="33"/>
      <c r="H78" s="33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118</v>
      </c>
      <c r="D79" s="41"/>
      <c r="E79" s="41"/>
      <c r="F79" s="41"/>
      <c r="G79" s="41"/>
      <c r="H79" s="41"/>
      <c r="I79" s="41"/>
      <c r="J79" s="41"/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104 - Podélné propustky DN 600</v>
      </c>
      <c r="F80" s="41"/>
      <c r="G80" s="41"/>
      <c r="H80" s="41"/>
      <c r="I80" s="41"/>
      <c r="J80" s="41"/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F12</f>
        <v>k. ú. Kotopeky</v>
      </c>
      <c r="G82" s="41"/>
      <c r="H82" s="41"/>
      <c r="I82" s="33" t="s">
        <v>24</v>
      </c>
      <c r="J82" s="73" t="str">
        <f>IF(J12="","",J12)</f>
        <v>25. 1. 2024</v>
      </c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26</v>
      </c>
      <c r="D84" s="41"/>
      <c r="E84" s="41"/>
      <c r="F84" s="28" t="str">
        <f>E15</f>
        <v>SPÚ ČR – pobočka Beroun</v>
      </c>
      <c r="G84" s="41"/>
      <c r="H84" s="41"/>
      <c r="I84" s="33" t="s">
        <v>32</v>
      </c>
      <c r="J84" s="37" t="str">
        <f>E21</f>
        <v xml:space="preserve"> </v>
      </c>
      <c r="K84" s="41"/>
      <c r="L84" s="41"/>
      <c r="M84" s="13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41"/>
      <c r="M85" s="13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3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0"/>
      <c r="B87" s="181"/>
      <c r="C87" s="182" t="s">
        <v>135</v>
      </c>
      <c r="D87" s="183" t="s">
        <v>56</v>
      </c>
      <c r="E87" s="183" t="s">
        <v>52</v>
      </c>
      <c r="F87" s="183" t="s">
        <v>53</v>
      </c>
      <c r="G87" s="183" t="s">
        <v>136</v>
      </c>
      <c r="H87" s="183" t="s">
        <v>137</v>
      </c>
      <c r="I87" s="183" t="s">
        <v>138</v>
      </c>
      <c r="J87" s="183" t="s">
        <v>139</v>
      </c>
      <c r="K87" s="184" t="s">
        <v>126</v>
      </c>
      <c r="L87" s="185" t="s">
        <v>140</v>
      </c>
      <c r="M87" s="186"/>
      <c r="N87" s="93" t="s">
        <v>20</v>
      </c>
      <c r="O87" s="94" t="s">
        <v>41</v>
      </c>
      <c r="P87" s="94" t="s">
        <v>141</v>
      </c>
      <c r="Q87" s="94" t="s">
        <v>142</v>
      </c>
      <c r="R87" s="94" t="s">
        <v>143</v>
      </c>
      <c r="S87" s="94" t="s">
        <v>144</v>
      </c>
      <c r="T87" s="94" t="s">
        <v>145</v>
      </c>
      <c r="U87" s="94" t="s">
        <v>146</v>
      </c>
      <c r="V87" s="94" t="s">
        <v>147</v>
      </c>
      <c r="W87" s="94" t="s">
        <v>148</v>
      </c>
      <c r="X87" s="95" t="s">
        <v>149</v>
      </c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41"/>
      <c r="K88" s="187">
        <f>BK88</f>
        <v>0</v>
      </c>
      <c r="L88" s="41"/>
      <c r="M88" s="45"/>
      <c r="N88" s="96"/>
      <c r="O88" s="188"/>
      <c r="P88" s="97"/>
      <c r="Q88" s="189">
        <f>Q89</f>
        <v>0</v>
      </c>
      <c r="R88" s="189">
        <f>R89</f>
        <v>0</v>
      </c>
      <c r="S88" s="97"/>
      <c r="T88" s="190">
        <f>T89</f>
        <v>0</v>
      </c>
      <c r="U88" s="97"/>
      <c r="V88" s="190">
        <f>V89</f>
        <v>1008.91911636</v>
      </c>
      <c r="W88" s="97"/>
      <c r="X88" s="191">
        <f>X89</f>
        <v>0</v>
      </c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127</v>
      </c>
      <c r="BK88" s="192">
        <f>BK89</f>
        <v>0</v>
      </c>
    </row>
    <row r="89" s="12" customFormat="1" ht="25.92" customHeight="1">
      <c r="A89" s="12"/>
      <c r="B89" s="193"/>
      <c r="C89" s="194"/>
      <c r="D89" s="195" t="s">
        <v>72</v>
      </c>
      <c r="E89" s="196" t="s">
        <v>151</v>
      </c>
      <c r="F89" s="196" t="s">
        <v>152</v>
      </c>
      <c r="G89" s="194"/>
      <c r="H89" s="194"/>
      <c r="I89" s="197"/>
      <c r="J89" s="197"/>
      <c r="K89" s="198">
        <f>BK89</f>
        <v>0</v>
      </c>
      <c r="L89" s="194"/>
      <c r="M89" s="199"/>
      <c r="N89" s="200"/>
      <c r="O89" s="201"/>
      <c r="P89" s="201"/>
      <c r="Q89" s="202">
        <f>Q90+Q129+Q147+Q154+Q173+Q189</f>
        <v>0</v>
      </c>
      <c r="R89" s="202">
        <f>R90+R129+R147+R154+R173+R189</f>
        <v>0</v>
      </c>
      <c r="S89" s="201"/>
      <c r="T89" s="203">
        <f>T90+T129+T147+T154+T173+T189</f>
        <v>0</v>
      </c>
      <c r="U89" s="201"/>
      <c r="V89" s="203">
        <f>V90+V129+V147+V154+V173+V189</f>
        <v>1008.91911636</v>
      </c>
      <c r="W89" s="201"/>
      <c r="X89" s="204">
        <f>X90+X129+X147+X154+X173+X189</f>
        <v>0</v>
      </c>
      <c r="Y89" s="12"/>
      <c r="Z89" s="12"/>
      <c r="AA89" s="12"/>
      <c r="AB89" s="12"/>
      <c r="AC89" s="12"/>
      <c r="AD89" s="12"/>
      <c r="AE89" s="12"/>
      <c r="AR89" s="205" t="s">
        <v>81</v>
      </c>
      <c r="AT89" s="206" t="s">
        <v>72</v>
      </c>
      <c r="AU89" s="206" t="s">
        <v>73</v>
      </c>
      <c r="AY89" s="205" t="s">
        <v>153</v>
      </c>
      <c r="BK89" s="207">
        <f>BK90+BK129+BK147+BK154+BK173+BK189</f>
        <v>0</v>
      </c>
    </row>
    <row r="90" s="12" customFormat="1" ht="22.8" customHeight="1">
      <c r="A90" s="12"/>
      <c r="B90" s="193"/>
      <c r="C90" s="194"/>
      <c r="D90" s="195" t="s">
        <v>72</v>
      </c>
      <c r="E90" s="208" t="s">
        <v>81</v>
      </c>
      <c r="F90" s="208" t="s">
        <v>154</v>
      </c>
      <c r="G90" s="194"/>
      <c r="H90" s="194"/>
      <c r="I90" s="197"/>
      <c r="J90" s="197"/>
      <c r="K90" s="209">
        <f>BK90</f>
        <v>0</v>
      </c>
      <c r="L90" s="194"/>
      <c r="M90" s="199"/>
      <c r="N90" s="200"/>
      <c r="O90" s="201"/>
      <c r="P90" s="201"/>
      <c r="Q90" s="202">
        <f>SUM(Q91:Q128)</f>
        <v>0</v>
      </c>
      <c r="R90" s="202">
        <f>SUM(R91:R128)</f>
        <v>0</v>
      </c>
      <c r="S90" s="201"/>
      <c r="T90" s="203">
        <f>SUM(T91:T128)</f>
        <v>0</v>
      </c>
      <c r="U90" s="201"/>
      <c r="V90" s="203">
        <f>SUM(V91:V128)</f>
        <v>0.47544000000000003</v>
      </c>
      <c r="W90" s="201"/>
      <c r="X90" s="204">
        <f>SUM(X91:X128)</f>
        <v>0</v>
      </c>
      <c r="Y90" s="12"/>
      <c r="Z90" s="12"/>
      <c r="AA90" s="12"/>
      <c r="AB90" s="12"/>
      <c r="AC90" s="12"/>
      <c r="AD90" s="12"/>
      <c r="AE90" s="12"/>
      <c r="AR90" s="205" t="s">
        <v>81</v>
      </c>
      <c r="AT90" s="206" t="s">
        <v>72</v>
      </c>
      <c r="AU90" s="206" t="s">
        <v>81</v>
      </c>
      <c r="AY90" s="205" t="s">
        <v>153</v>
      </c>
      <c r="BK90" s="207">
        <f>SUM(BK91:BK128)</f>
        <v>0</v>
      </c>
    </row>
    <row r="91" s="2" customFormat="1" ht="33" customHeight="1">
      <c r="A91" s="39"/>
      <c r="B91" s="40"/>
      <c r="C91" s="210" t="s">
        <v>81</v>
      </c>
      <c r="D91" s="210" t="s">
        <v>155</v>
      </c>
      <c r="E91" s="211" t="s">
        <v>542</v>
      </c>
      <c r="F91" s="212" t="s">
        <v>543</v>
      </c>
      <c r="G91" s="213" t="s">
        <v>243</v>
      </c>
      <c r="H91" s="214">
        <v>45.5</v>
      </c>
      <c r="I91" s="215"/>
      <c r="J91" s="215"/>
      <c r="K91" s="216">
        <f>ROUND(P91*H91,2)</f>
        <v>0</v>
      </c>
      <c r="L91" s="217"/>
      <c r="M91" s="45"/>
      <c r="N91" s="218" t="s">
        <v>20</v>
      </c>
      <c r="O91" s="219" t="s">
        <v>42</v>
      </c>
      <c r="P91" s="220">
        <f>I91+J91</f>
        <v>0</v>
      </c>
      <c r="Q91" s="220">
        <f>ROUND(I91*H91,2)</f>
        <v>0</v>
      </c>
      <c r="R91" s="220">
        <f>ROUND(J91*H91,2)</f>
        <v>0</v>
      </c>
      <c r="S91" s="85"/>
      <c r="T91" s="221">
        <f>S91*H91</f>
        <v>0</v>
      </c>
      <c r="U91" s="221">
        <v>0</v>
      </c>
      <c r="V91" s="221">
        <f>U91*H91</f>
        <v>0</v>
      </c>
      <c r="W91" s="221">
        <v>0</v>
      </c>
      <c r="X91" s="222">
        <f>W91*H91</f>
        <v>0</v>
      </c>
      <c r="Y91" s="39"/>
      <c r="Z91" s="39"/>
      <c r="AA91" s="39"/>
      <c r="AB91" s="39"/>
      <c r="AC91" s="39"/>
      <c r="AD91" s="39"/>
      <c r="AE91" s="39"/>
      <c r="AR91" s="223" t="s">
        <v>159</v>
      </c>
      <c r="AT91" s="223" t="s">
        <v>155</v>
      </c>
      <c r="AU91" s="223" t="s">
        <v>83</v>
      </c>
      <c r="AY91" s="18" t="s">
        <v>153</v>
      </c>
      <c r="BE91" s="224">
        <f>IF(O91="základní",K91,0)</f>
        <v>0</v>
      </c>
      <c r="BF91" s="224">
        <f>IF(O91="snížená",K91,0)</f>
        <v>0</v>
      </c>
      <c r="BG91" s="224">
        <f>IF(O91="zákl. přenesená",K91,0)</f>
        <v>0</v>
      </c>
      <c r="BH91" s="224">
        <f>IF(O91="sníž. přenesená",K91,0)</f>
        <v>0</v>
      </c>
      <c r="BI91" s="224">
        <f>IF(O91="nulová",K91,0)</f>
        <v>0</v>
      </c>
      <c r="BJ91" s="18" t="s">
        <v>81</v>
      </c>
      <c r="BK91" s="224">
        <f>ROUND(P91*H91,2)</f>
        <v>0</v>
      </c>
      <c r="BL91" s="18" t="s">
        <v>159</v>
      </c>
      <c r="BM91" s="223" t="s">
        <v>544</v>
      </c>
    </row>
    <row r="92" s="2" customFormat="1">
      <c r="A92" s="39"/>
      <c r="B92" s="40"/>
      <c r="C92" s="41"/>
      <c r="D92" s="225" t="s">
        <v>161</v>
      </c>
      <c r="E92" s="41"/>
      <c r="F92" s="226" t="s">
        <v>545</v>
      </c>
      <c r="G92" s="41"/>
      <c r="H92" s="41"/>
      <c r="I92" s="227"/>
      <c r="J92" s="227"/>
      <c r="K92" s="41"/>
      <c r="L92" s="41"/>
      <c r="M92" s="45"/>
      <c r="N92" s="228"/>
      <c r="O92" s="229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161</v>
      </c>
      <c r="AU92" s="18" t="s">
        <v>83</v>
      </c>
    </row>
    <row r="93" s="2" customFormat="1">
      <c r="A93" s="39"/>
      <c r="B93" s="40"/>
      <c r="C93" s="41"/>
      <c r="D93" s="230" t="s">
        <v>163</v>
      </c>
      <c r="E93" s="41"/>
      <c r="F93" s="231" t="s">
        <v>546</v>
      </c>
      <c r="G93" s="41"/>
      <c r="H93" s="41"/>
      <c r="I93" s="227"/>
      <c r="J93" s="227"/>
      <c r="K93" s="41"/>
      <c r="L93" s="41"/>
      <c r="M93" s="45"/>
      <c r="N93" s="228"/>
      <c r="O93" s="229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163</v>
      </c>
      <c r="AU93" s="18" t="s">
        <v>83</v>
      </c>
    </row>
    <row r="94" s="13" customFormat="1">
      <c r="A94" s="13"/>
      <c r="B94" s="232"/>
      <c r="C94" s="233"/>
      <c r="D94" s="225" t="s">
        <v>165</v>
      </c>
      <c r="E94" s="234" t="s">
        <v>533</v>
      </c>
      <c r="F94" s="235" t="s">
        <v>547</v>
      </c>
      <c r="G94" s="233"/>
      <c r="H94" s="236">
        <v>45.5</v>
      </c>
      <c r="I94" s="237"/>
      <c r="J94" s="237"/>
      <c r="K94" s="233"/>
      <c r="L94" s="233"/>
      <c r="M94" s="238"/>
      <c r="N94" s="239"/>
      <c r="O94" s="240"/>
      <c r="P94" s="240"/>
      <c r="Q94" s="240"/>
      <c r="R94" s="240"/>
      <c r="S94" s="240"/>
      <c r="T94" s="240"/>
      <c r="U94" s="240"/>
      <c r="V94" s="240"/>
      <c r="W94" s="240"/>
      <c r="X94" s="241"/>
      <c r="Y94" s="13"/>
      <c r="Z94" s="13"/>
      <c r="AA94" s="13"/>
      <c r="AB94" s="13"/>
      <c r="AC94" s="13"/>
      <c r="AD94" s="13"/>
      <c r="AE94" s="13"/>
      <c r="AT94" s="242" t="s">
        <v>165</v>
      </c>
      <c r="AU94" s="242" t="s">
        <v>83</v>
      </c>
      <c r="AV94" s="13" t="s">
        <v>83</v>
      </c>
      <c r="AW94" s="13" t="s">
        <v>5</v>
      </c>
      <c r="AX94" s="13" t="s">
        <v>81</v>
      </c>
      <c r="AY94" s="242" t="s">
        <v>153</v>
      </c>
    </row>
    <row r="95" s="2" customFormat="1" ht="33" customHeight="1">
      <c r="A95" s="39"/>
      <c r="B95" s="40"/>
      <c r="C95" s="210" t="s">
        <v>83</v>
      </c>
      <c r="D95" s="210" t="s">
        <v>155</v>
      </c>
      <c r="E95" s="211" t="s">
        <v>548</v>
      </c>
      <c r="F95" s="212" t="s">
        <v>549</v>
      </c>
      <c r="G95" s="213" t="s">
        <v>243</v>
      </c>
      <c r="H95" s="214">
        <v>268.80000000000001</v>
      </c>
      <c r="I95" s="215"/>
      <c r="J95" s="215"/>
      <c r="K95" s="216">
        <f>ROUND(P95*H95,2)</f>
        <v>0</v>
      </c>
      <c r="L95" s="217"/>
      <c r="M95" s="45"/>
      <c r="N95" s="218" t="s">
        <v>20</v>
      </c>
      <c r="O95" s="219" t="s">
        <v>42</v>
      </c>
      <c r="P95" s="220">
        <f>I95+J95</f>
        <v>0</v>
      </c>
      <c r="Q95" s="220">
        <f>ROUND(I95*H95,2)</f>
        <v>0</v>
      </c>
      <c r="R95" s="220">
        <f>ROUND(J95*H95,2)</f>
        <v>0</v>
      </c>
      <c r="S95" s="85"/>
      <c r="T95" s="221">
        <f>S95*H95</f>
        <v>0</v>
      </c>
      <c r="U95" s="221">
        <v>0</v>
      </c>
      <c r="V95" s="221">
        <f>U95*H95</f>
        <v>0</v>
      </c>
      <c r="W95" s="221">
        <v>0</v>
      </c>
      <c r="X95" s="222">
        <f>W95*H95</f>
        <v>0</v>
      </c>
      <c r="Y95" s="39"/>
      <c r="Z95" s="39"/>
      <c r="AA95" s="39"/>
      <c r="AB95" s="39"/>
      <c r="AC95" s="39"/>
      <c r="AD95" s="39"/>
      <c r="AE95" s="39"/>
      <c r="AR95" s="223" t="s">
        <v>159</v>
      </c>
      <c r="AT95" s="223" t="s">
        <v>155</v>
      </c>
      <c r="AU95" s="223" t="s">
        <v>83</v>
      </c>
      <c r="AY95" s="18" t="s">
        <v>153</v>
      </c>
      <c r="BE95" s="224">
        <f>IF(O95="základní",K95,0)</f>
        <v>0</v>
      </c>
      <c r="BF95" s="224">
        <f>IF(O95="snížená",K95,0)</f>
        <v>0</v>
      </c>
      <c r="BG95" s="224">
        <f>IF(O95="zákl. přenesená",K95,0)</f>
        <v>0</v>
      </c>
      <c r="BH95" s="224">
        <f>IF(O95="sníž. přenesená",K95,0)</f>
        <v>0</v>
      </c>
      <c r="BI95" s="224">
        <f>IF(O95="nulová",K95,0)</f>
        <v>0</v>
      </c>
      <c r="BJ95" s="18" t="s">
        <v>81</v>
      </c>
      <c r="BK95" s="224">
        <f>ROUND(P95*H95,2)</f>
        <v>0</v>
      </c>
      <c r="BL95" s="18" t="s">
        <v>159</v>
      </c>
      <c r="BM95" s="223" t="s">
        <v>550</v>
      </c>
    </row>
    <row r="96" s="2" customFormat="1">
      <c r="A96" s="39"/>
      <c r="B96" s="40"/>
      <c r="C96" s="41"/>
      <c r="D96" s="225" t="s">
        <v>161</v>
      </c>
      <c r="E96" s="41"/>
      <c r="F96" s="226" t="s">
        <v>551</v>
      </c>
      <c r="G96" s="41"/>
      <c r="H96" s="41"/>
      <c r="I96" s="227"/>
      <c r="J96" s="227"/>
      <c r="K96" s="41"/>
      <c r="L96" s="41"/>
      <c r="M96" s="45"/>
      <c r="N96" s="228"/>
      <c r="O96" s="229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83</v>
      </c>
    </row>
    <row r="97" s="2" customFormat="1">
      <c r="A97" s="39"/>
      <c r="B97" s="40"/>
      <c r="C97" s="41"/>
      <c r="D97" s="230" t="s">
        <v>163</v>
      </c>
      <c r="E97" s="41"/>
      <c r="F97" s="231" t="s">
        <v>552</v>
      </c>
      <c r="G97" s="41"/>
      <c r="H97" s="41"/>
      <c r="I97" s="227"/>
      <c r="J97" s="227"/>
      <c r="K97" s="41"/>
      <c r="L97" s="41"/>
      <c r="M97" s="45"/>
      <c r="N97" s="228"/>
      <c r="O97" s="229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163</v>
      </c>
      <c r="AU97" s="18" t="s">
        <v>83</v>
      </c>
    </row>
    <row r="98" s="13" customFormat="1">
      <c r="A98" s="13"/>
      <c r="B98" s="232"/>
      <c r="C98" s="233"/>
      <c r="D98" s="225" t="s">
        <v>165</v>
      </c>
      <c r="E98" s="234" t="s">
        <v>20</v>
      </c>
      <c r="F98" s="235" t="s">
        <v>553</v>
      </c>
      <c r="G98" s="233"/>
      <c r="H98" s="236">
        <v>268.80000000000001</v>
      </c>
      <c r="I98" s="237"/>
      <c r="J98" s="237"/>
      <c r="K98" s="233"/>
      <c r="L98" s="233"/>
      <c r="M98" s="238"/>
      <c r="N98" s="239"/>
      <c r="O98" s="240"/>
      <c r="P98" s="240"/>
      <c r="Q98" s="240"/>
      <c r="R98" s="240"/>
      <c r="S98" s="240"/>
      <c r="T98" s="240"/>
      <c r="U98" s="240"/>
      <c r="V98" s="240"/>
      <c r="W98" s="240"/>
      <c r="X98" s="241"/>
      <c r="Y98" s="13"/>
      <c r="Z98" s="13"/>
      <c r="AA98" s="13"/>
      <c r="AB98" s="13"/>
      <c r="AC98" s="13"/>
      <c r="AD98" s="13"/>
      <c r="AE98" s="13"/>
      <c r="AT98" s="242" t="s">
        <v>165</v>
      </c>
      <c r="AU98" s="242" t="s">
        <v>83</v>
      </c>
      <c r="AV98" s="13" t="s">
        <v>83</v>
      </c>
      <c r="AW98" s="13" t="s">
        <v>5</v>
      </c>
      <c r="AX98" s="13" t="s">
        <v>73</v>
      </c>
      <c r="AY98" s="242" t="s">
        <v>153</v>
      </c>
    </row>
    <row r="99" s="14" customFormat="1">
      <c r="A99" s="14"/>
      <c r="B99" s="243"/>
      <c r="C99" s="244"/>
      <c r="D99" s="225" t="s">
        <v>165</v>
      </c>
      <c r="E99" s="245" t="s">
        <v>535</v>
      </c>
      <c r="F99" s="246" t="s">
        <v>249</v>
      </c>
      <c r="G99" s="244"/>
      <c r="H99" s="247">
        <v>268.80000000000001</v>
      </c>
      <c r="I99" s="248"/>
      <c r="J99" s="248"/>
      <c r="K99" s="244"/>
      <c r="L99" s="244"/>
      <c r="M99" s="249"/>
      <c r="N99" s="250"/>
      <c r="O99" s="251"/>
      <c r="P99" s="251"/>
      <c r="Q99" s="251"/>
      <c r="R99" s="251"/>
      <c r="S99" s="251"/>
      <c r="T99" s="251"/>
      <c r="U99" s="251"/>
      <c r="V99" s="251"/>
      <c r="W99" s="251"/>
      <c r="X99" s="252"/>
      <c r="Y99" s="14"/>
      <c r="Z99" s="14"/>
      <c r="AA99" s="14"/>
      <c r="AB99" s="14"/>
      <c r="AC99" s="14"/>
      <c r="AD99" s="14"/>
      <c r="AE99" s="14"/>
      <c r="AT99" s="253" t="s">
        <v>165</v>
      </c>
      <c r="AU99" s="253" t="s">
        <v>83</v>
      </c>
      <c r="AV99" s="14" t="s">
        <v>159</v>
      </c>
      <c r="AW99" s="14" t="s">
        <v>5</v>
      </c>
      <c r="AX99" s="14" t="s">
        <v>81</v>
      </c>
      <c r="AY99" s="253" t="s">
        <v>153</v>
      </c>
    </row>
    <row r="100" s="2" customFormat="1" ht="21.75" customHeight="1">
      <c r="A100" s="39"/>
      <c r="B100" s="40"/>
      <c r="C100" s="210" t="s">
        <v>173</v>
      </c>
      <c r="D100" s="210" t="s">
        <v>155</v>
      </c>
      <c r="E100" s="211" t="s">
        <v>554</v>
      </c>
      <c r="F100" s="212" t="s">
        <v>555</v>
      </c>
      <c r="G100" s="213" t="s">
        <v>235</v>
      </c>
      <c r="H100" s="214">
        <v>566</v>
      </c>
      <c r="I100" s="215"/>
      <c r="J100" s="215"/>
      <c r="K100" s="216">
        <f>ROUND(P100*H100,2)</f>
        <v>0</v>
      </c>
      <c r="L100" s="217"/>
      <c r="M100" s="45"/>
      <c r="N100" s="218" t="s">
        <v>20</v>
      </c>
      <c r="O100" s="219" t="s">
        <v>42</v>
      </c>
      <c r="P100" s="220">
        <f>I100+J100</f>
        <v>0</v>
      </c>
      <c r="Q100" s="220">
        <f>ROUND(I100*H100,2)</f>
        <v>0</v>
      </c>
      <c r="R100" s="220">
        <f>ROUND(J100*H100,2)</f>
        <v>0</v>
      </c>
      <c r="S100" s="85"/>
      <c r="T100" s="221">
        <f>S100*H100</f>
        <v>0</v>
      </c>
      <c r="U100" s="221">
        <v>0.00084000000000000003</v>
      </c>
      <c r="V100" s="221">
        <f>U100*H100</f>
        <v>0.47544000000000003</v>
      </c>
      <c r="W100" s="221">
        <v>0</v>
      </c>
      <c r="X100" s="222">
        <f>W100*H100</f>
        <v>0</v>
      </c>
      <c r="Y100" s="39"/>
      <c r="Z100" s="39"/>
      <c r="AA100" s="39"/>
      <c r="AB100" s="39"/>
      <c r="AC100" s="39"/>
      <c r="AD100" s="39"/>
      <c r="AE100" s="39"/>
      <c r="AR100" s="223" t="s">
        <v>159</v>
      </c>
      <c r="AT100" s="223" t="s">
        <v>155</v>
      </c>
      <c r="AU100" s="223" t="s">
        <v>83</v>
      </c>
      <c r="AY100" s="18" t="s">
        <v>153</v>
      </c>
      <c r="BE100" s="224">
        <f>IF(O100="základní",K100,0)</f>
        <v>0</v>
      </c>
      <c r="BF100" s="224">
        <f>IF(O100="snížená",K100,0)</f>
        <v>0</v>
      </c>
      <c r="BG100" s="224">
        <f>IF(O100="zákl. přenesená",K100,0)</f>
        <v>0</v>
      </c>
      <c r="BH100" s="224">
        <f>IF(O100="sníž. přenesená",K100,0)</f>
        <v>0</v>
      </c>
      <c r="BI100" s="224">
        <f>IF(O100="nulová",K100,0)</f>
        <v>0</v>
      </c>
      <c r="BJ100" s="18" t="s">
        <v>81</v>
      </c>
      <c r="BK100" s="224">
        <f>ROUND(P100*H100,2)</f>
        <v>0</v>
      </c>
      <c r="BL100" s="18" t="s">
        <v>159</v>
      </c>
      <c r="BM100" s="223" t="s">
        <v>556</v>
      </c>
    </row>
    <row r="101" s="2" customFormat="1">
      <c r="A101" s="39"/>
      <c r="B101" s="40"/>
      <c r="C101" s="41"/>
      <c r="D101" s="225" t="s">
        <v>161</v>
      </c>
      <c r="E101" s="41"/>
      <c r="F101" s="226" t="s">
        <v>557</v>
      </c>
      <c r="G101" s="41"/>
      <c r="H101" s="41"/>
      <c r="I101" s="227"/>
      <c r="J101" s="227"/>
      <c r="K101" s="41"/>
      <c r="L101" s="41"/>
      <c r="M101" s="45"/>
      <c r="N101" s="228"/>
      <c r="O101" s="229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161</v>
      </c>
      <c r="AU101" s="18" t="s">
        <v>83</v>
      </c>
    </row>
    <row r="102" s="2" customFormat="1">
      <c r="A102" s="39"/>
      <c r="B102" s="40"/>
      <c r="C102" s="41"/>
      <c r="D102" s="230" t="s">
        <v>163</v>
      </c>
      <c r="E102" s="41"/>
      <c r="F102" s="231" t="s">
        <v>558</v>
      </c>
      <c r="G102" s="41"/>
      <c r="H102" s="41"/>
      <c r="I102" s="227"/>
      <c r="J102" s="227"/>
      <c r="K102" s="41"/>
      <c r="L102" s="41"/>
      <c r="M102" s="45"/>
      <c r="N102" s="228"/>
      <c r="O102" s="229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83</v>
      </c>
    </row>
    <row r="103" s="13" customFormat="1">
      <c r="A103" s="13"/>
      <c r="B103" s="232"/>
      <c r="C103" s="233"/>
      <c r="D103" s="225" t="s">
        <v>165</v>
      </c>
      <c r="E103" s="234" t="s">
        <v>20</v>
      </c>
      <c r="F103" s="235" t="s">
        <v>559</v>
      </c>
      <c r="G103" s="233"/>
      <c r="H103" s="236">
        <v>182</v>
      </c>
      <c r="I103" s="237"/>
      <c r="J103" s="237"/>
      <c r="K103" s="233"/>
      <c r="L103" s="233"/>
      <c r="M103" s="238"/>
      <c r="N103" s="239"/>
      <c r="O103" s="240"/>
      <c r="P103" s="240"/>
      <c r="Q103" s="240"/>
      <c r="R103" s="240"/>
      <c r="S103" s="240"/>
      <c r="T103" s="240"/>
      <c r="U103" s="240"/>
      <c r="V103" s="240"/>
      <c r="W103" s="240"/>
      <c r="X103" s="241"/>
      <c r="Y103" s="13"/>
      <c r="Z103" s="13"/>
      <c r="AA103" s="13"/>
      <c r="AB103" s="13"/>
      <c r="AC103" s="13"/>
      <c r="AD103" s="13"/>
      <c r="AE103" s="13"/>
      <c r="AT103" s="242" t="s">
        <v>165</v>
      </c>
      <c r="AU103" s="242" t="s">
        <v>83</v>
      </c>
      <c r="AV103" s="13" t="s">
        <v>83</v>
      </c>
      <c r="AW103" s="13" t="s">
        <v>5</v>
      </c>
      <c r="AX103" s="13" t="s">
        <v>73</v>
      </c>
      <c r="AY103" s="242" t="s">
        <v>153</v>
      </c>
    </row>
    <row r="104" s="13" customFormat="1">
      <c r="A104" s="13"/>
      <c r="B104" s="232"/>
      <c r="C104" s="233"/>
      <c r="D104" s="225" t="s">
        <v>165</v>
      </c>
      <c r="E104" s="234" t="s">
        <v>20</v>
      </c>
      <c r="F104" s="235" t="s">
        <v>560</v>
      </c>
      <c r="G104" s="233"/>
      <c r="H104" s="236">
        <v>384</v>
      </c>
      <c r="I104" s="237"/>
      <c r="J104" s="237"/>
      <c r="K104" s="233"/>
      <c r="L104" s="233"/>
      <c r="M104" s="238"/>
      <c r="N104" s="239"/>
      <c r="O104" s="240"/>
      <c r="P104" s="240"/>
      <c r="Q104" s="240"/>
      <c r="R104" s="240"/>
      <c r="S104" s="240"/>
      <c r="T104" s="240"/>
      <c r="U104" s="240"/>
      <c r="V104" s="240"/>
      <c r="W104" s="240"/>
      <c r="X104" s="241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83</v>
      </c>
      <c r="AV104" s="13" t="s">
        <v>83</v>
      </c>
      <c r="AW104" s="13" t="s">
        <v>5</v>
      </c>
      <c r="AX104" s="13" t="s">
        <v>73</v>
      </c>
      <c r="AY104" s="242" t="s">
        <v>153</v>
      </c>
    </row>
    <row r="105" s="14" customFormat="1">
      <c r="A105" s="14"/>
      <c r="B105" s="243"/>
      <c r="C105" s="244"/>
      <c r="D105" s="225" t="s">
        <v>165</v>
      </c>
      <c r="E105" s="245" t="s">
        <v>20</v>
      </c>
      <c r="F105" s="246" t="s">
        <v>249</v>
      </c>
      <c r="G105" s="244"/>
      <c r="H105" s="247">
        <v>566</v>
      </c>
      <c r="I105" s="248"/>
      <c r="J105" s="248"/>
      <c r="K105" s="244"/>
      <c r="L105" s="244"/>
      <c r="M105" s="249"/>
      <c r="N105" s="250"/>
      <c r="O105" s="251"/>
      <c r="P105" s="251"/>
      <c r="Q105" s="251"/>
      <c r="R105" s="251"/>
      <c r="S105" s="251"/>
      <c r="T105" s="251"/>
      <c r="U105" s="251"/>
      <c r="V105" s="251"/>
      <c r="W105" s="251"/>
      <c r="X105" s="252"/>
      <c r="Y105" s="14"/>
      <c r="Z105" s="14"/>
      <c r="AA105" s="14"/>
      <c r="AB105" s="14"/>
      <c r="AC105" s="14"/>
      <c r="AD105" s="14"/>
      <c r="AE105" s="14"/>
      <c r="AT105" s="253" t="s">
        <v>165</v>
      </c>
      <c r="AU105" s="253" t="s">
        <v>83</v>
      </c>
      <c r="AV105" s="14" t="s">
        <v>159</v>
      </c>
      <c r="AW105" s="14" t="s">
        <v>5</v>
      </c>
      <c r="AX105" s="14" t="s">
        <v>81</v>
      </c>
      <c r="AY105" s="253" t="s">
        <v>153</v>
      </c>
    </row>
    <row r="106" s="2" customFormat="1" ht="24.15" customHeight="1">
      <c r="A106" s="39"/>
      <c r="B106" s="40"/>
      <c r="C106" s="210" t="s">
        <v>159</v>
      </c>
      <c r="D106" s="210" t="s">
        <v>155</v>
      </c>
      <c r="E106" s="211" t="s">
        <v>561</v>
      </c>
      <c r="F106" s="212" t="s">
        <v>562</v>
      </c>
      <c r="G106" s="213" t="s">
        <v>235</v>
      </c>
      <c r="H106" s="214">
        <v>566</v>
      </c>
      <c r="I106" s="215"/>
      <c r="J106" s="215"/>
      <c r="K106" s="216">
        <f>ROUND(P106*H106,2)</f>
        <v>0</v>
      </c>
      <c r="L106" s="217"/>
      <c r="M106" s="45"/>
      <c r="N106" s="218" t="s">
        <v>20</v>
      </c>
      <c r="O106" s="219" t="s">
        <v>42</v>
      </c>
      <c r="P106" s="220">
        <f>I106+J106</f>
        <v>0</v>
      </c>
      <c r="Q106" s="220">
        <f>ROUND(I106*H106,2)</f>
        <v>0</v>
      </c>
      <c r="R106" s="220">
        <f>ROUND(J106*H106,2)</f>
        <v>0</v>
      </c>
      <c r="S106" s="85"/>
      <c r="T106" s="221">
        <f>S106*H106</f>
        <v>0</v>
      </c>
      <c r="U106" s="221">
        <v>0</v>
      </c>
      <c r="V106" s="221">
        <f>U106*H106</f>
        <v>0</v>
      </c>
      <c r="W106" s="221">
        <v>0</v>
      </c>
      <c r="X106" s="222">
        <f>W106*H106</f>
        <v>0</v>
      </c>
      <c r="Y106" s="39"/>
      <c r="Z106" s="39"/>
      <c r="AA106" s="39"/>
      <c r="AB106" s="39"/>
      <c r="AC106" s="39"/>
      <c r="AD106" s="39"/>
      <c r="AE106" s="39"/>
      <c r="AR106" s="223" t="s">
        <v>159</v>
      </c>
      <c r="AT106" s="223" t="s">
        <v>155</v>
      </c>
      <c r="AU106" s="223" t="s">
        <v>83</v>
      </c>
      <c r="AY106" s="18" t="s">
        <v>153</v>
      </c>
      <c r="BE106" s="224">
        <f>IF(O106="základní",K106,0)</f>
        <v>0</v>
      </c>
      <c r="BF106" s="224">
        <f>IF(O106="snížená",K106,0)</f>
        <v>0</v>
      </c>
      <c r="BG106" s="224">
        <f>IF(O106="zákl. přenesená",K106,0)</f>
        <v>0</v>
      </c>
      <c r="BH106" s="224">
        <f>IF(O106="sníž. přenesená",K106,0)</f>
        <v>0</v>
      </c>
      <c r="BI106" s="224">
        <f>IF(O106="nulová",K106,0)</f>
        <v>0</v>
      </c>
      <c r="BJ106" s="18" t="s">
        <v>81</v>
      </c>
      <c r="BK106" s="224">
        <f>ROUND(P106*H106,2)</f>
        <v>0</v>
      </c>
      <c r="BL106" s="18" t="s">
        <v>159</v>
      </c>
      <c r="BM106" s="223" t="s">
        <v>563</v>
      </c>
    </row>
    <row r="107" s="2" customFormat="1">
      <c r="A107" s="39"/>
      <c r="B107" s="40"/>
      <c r="C107" s="41"/>
      <c r="D107" s="225" t="s">
        <v>161</v>
      </c>
      <c r="E107" s="41"/>
      <c r="F107" s="226" t="s">
        <v>564</v>
      </c>
      <c r="G107" s="41"/>
      <c r="H107" s="41"/>
      <c r="I107" s="227"/>
      <c r="J107" s="227"/>
      <c r="K107" s="41"/>
      <c r="L107" s="41"/>
      <c r="M107" s="45"/>
      <c r="N107" s="228"/>
      <c r="O107" s="229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161</v>
      </c>
      <c r="AU107" s="18" t="s">
        <v>83</v>
      </c>
    </row>
    <row r="108" s="2" customFormat="1">
      <c r="A108" s="39"/>
      <c r="B108" s="40"/>
      <c r="C108" s="41"/>
      <c r="D108" s="230" t="s">
        <v>163</v>
      </c>
      <c r="E108" s="41"/>
      <c r="F108" s="231" t="s">
        <v>565</v>
      </c>
      <c r="G108" s="41"/>
      <c r="H108" s="41"/>
      <c r="I108" s="227"/>
      <c r="J108" s="227"/>
      <c r="K108" s="41"/>
      <c r="L108" s="41"/>
      <c r="M108" s="45"/>
      <c r="N108" s="228"/>
      <c r="O108" s="229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163</v>
      </c>
      <c r="AU108" s="18" t="s">
        <v>83</v>
      </c>
    </row>
    <row r="109" s="2" customFormat="1" ht="37.8" customHeight="1">
      <c r="A109" s="39"/>
      <c r="B109" s="40"/>
      <c r="C109" s="210" t="s">
        <v>186</v>
      </c>
      <c r="D109" s="210" t="s">
        <v>155</v>
      </c>
      <c r="E109" s="211" t="s">
        <v>250</v>
      </c>
      <c r="F109" s="212" t="s">
        <v>251</v>
      </c>
      <c r="G109" s="213" t="s">
        <v>243</v>
      </c>
      <c r="H109" s="214">
        <v>236.946</v>
      </c>
      <c r="I109" s="215"/>
      <c r="J109" s="215"/>
      <c r="K109" s="216">
        <f>ROUND(P109*H109,2)</f>
        <v>0</v>
      </c>
      <c r="L109" s="217"/>
      <c r="M109" s="45"/>
      <c r="N109" s="218" t="s">
        <v>20</v>
      </c>
      <c r="O109" s="219" t="s">
        <v>42</v>
      </c>
      <c r="P109" s="220">
        <f>I109+J109</f>
        <v>0</v>
      </c>
      <c r="Q109" s="220">
        <f>ROUND(I109*H109,2)</f>
        <v>0</v>
      </c>
      <c r="R109" s="220">
        <f>ROUND(J109*H109,2)</f>
        <v>0</v>
      </c>
      <c r="S109" s="85"/>
      <c r="T109" s="221">
        <f>S109*H109</f>
        <v>0</v>
      </c>
      <c r="U109" s="221">
        <v>0</v>
      </c>
      <c r="V109" s="221">
        <f>U109*H109</f>
        <v>0</v>
      </c>
      <c r="W109" s="221">
        <v>0</v>
      </c>
      <c r="X109" s="222">
        <f>W109*H109</f>
        <v>0</v>
      </c>
      <c r="Y109" s="39"/>
      <c r="Z109" s="39"/>
      <c r="AA109" s="39"/>
      <c r="AB109" s="39"/>
      <c r="AC109" s="39"/>
      <c r="AD109" s="39"/>
      <c r="AE109" s="39"/>
      <c r="AR109" s="223" t="s">
        <v>159</v>
      </c>
      <c r="AT109" s="223" t="s">
        <v>155</v>
      </c>
      <c r="AU109" s="223" t="s">
        <v>83</v>
      </c>
      <c r="AY109" s="18" t="s">
        <v>153</v>
      </c>
      <c r="BE109" s="224">
        <f>IF(O109="základní",K109,0)</f>
        <v>0</v>
      </c>
      <c r="BF109" s="224">
        <f>IF(O109="snížená",K109,0)</f>
        <v>0</v>
      </c>
      <c r="BG109" s="224">
        <f>IF(O109="zákl. přenesená",K109,0)</f>
        <v>0</v>
      </c>
      <c r="BH109" s="224">
        <f>IF(O109="sníž. přenesená",K109,0)</f>
        <v>0</v>
      </c>
      <c r="BI109" s="224">
        <f>IF(O109="nulová",K109,0)</f>
        <v>0</v>
      </c>
      <c r="BJ109" s="18" t="s">
        <v>81</v>
      </c>
      <c r="BK109" s="224">
        <f>ROUND(P109*H109,2)</f>
        <v>0</v>
      </c>
      <c r="BL109" s="18" t="s">
        <v>159</v>
      </c>
      <c r="BM109" s="223" t="s">
        <v>566</v>
      </c>
    </row>
    <row r="110" s="2" customFormat="1">
      <c r="A110" s="39"/>
      <c r="B110" s="40"/>
      <c r="C110" s="41"/>
      <c r="D110" s="225" t="s">
        <v>161</v>
      </c>
      <c r="E110" s="41"/>
      <c r="F110" s="226" t="s">
        <v>253</v>
      </c>
      <c r="G110" s="41"/>
      <c r="H110" s="41"/>
      <c r="I110" s="227"/>
      <c r="J110" s="227"/>
      <c r="K110" s="41"/>
      <c r="L110" s="41"/>
      <c r="M110" s="45"/>
      <c r="N110" s="228"/>
      <c r="O110" s="229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161</v>
      </c>
      <c r="AU110" s="18" t="s">
        <v>83</v>
      </c>
    </row>
    <row r="111" s="2" customFormat="1">
      <c r="A111" s="39"/>
      <c r="B111" s="40"/>
      <c r="C111" s="41"/>
      <c r="D111" s="230" t="s">
        <v>163</v>
      </c>
      <c r="E111" s="41"/>
      <c r="F111" s="231" t="s">
        <v>254</v>
      </c>
      <c r="G111" s="41"/>
      <c r="H111" s="41"/>
      <c r="I111" s="227"/>
      <c r="J111" s="227"/>
      <c r="K111" s="41"/>
      <c r="L111" s="41"/>
      <c r="M111" s="45"/>
      <c r="N111" s="228"/>
      <c r="O111" s="229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83</v>
      </c>
    </row>
    <row r="112" s="13" customFormat="1">
      <c r="A112" s="13"/>
      <c r="B112" s="232"/>
      <c r="C112" s="233"/>
      <c r="D112" s="225" t="s">
        <v>165</v>
      </c>
      <c r="E112" s="234" t="s">
        <v>112</v>
      </c>
      <c r="F112" s="235" t="s">
        <v>567</v>
      </c>
      <c r="G112" s="233"/>
      <c r="H112" s="236">
        <v>236.946</v>
      </c>
      <c r="I112" s="237"/>
      <c r="J112" s="237"/>
      <c r="K112" s="233"/>
      <c r="L112" s="233"/>
      <c r="M112" s="238"/>
      <c r="N112" s="239"/>
      <c r="O112" s="240"/>
      <c r="P112" s="240"/>
      <c r="Q112" s="240"/>
      <c r="R112" s="240"/>
      <c r="S112" s="240"/>
      <c r="T112" s="240"/>
      <c r="U112" s="240"/>
      <c r="V112" s="240"/>
      <c r="W112" s="240"/>
      <c r="X112" s="241"/>
      <c r="Y112" s="13"/>
      <c r="Z112" s="13"/>
      <c r="AA112" s="13"/>
      <c r="AB112" s="13"/>
      <c r="AC112" s="13"/>
      <c r="AD112" s="13"/>
      <c r="AE112" s="13"/>
      <c r="AT112" s="242" t="s">
        <v>165</v>
      </c>
      <c r="AU112" s="242" t="s">
        <v>83</v>
      </c>
      <c r="AV112" s="13" t="s">
        <v>83</v>
      </c>
      <c r="AW112" s="13" t="s">
        <v>5</v>
      </c>
      <c r="AX112" s="13" t="s">
        <v>81</v>
      </c>
      <c r="AY112" s="242" t="s">
        <v>153</v>
      </c>
    </row>
    <row r="113" s="2" customFormat="1" ht="37.8" customHeight="1">
      <c r="A113" s="39"/>
      <c r="B113" s="40"/>
      <c r="C113" s="210" t="s">
        <v>192</v>
      </c>
      <c r="D113" s="210" t="s">
        <v>155</v>
      </c>
      <c r="E113" s="211" t="s">
        <v>257</v>
      </c>
      <c r="F113" s="212" t="s">
        <v>258</v>
      </c>
      <c r="G113" s="213" t="s">
        <v>243</v>
      </c>
      <c r="H113" s="214">
        <v>4738.9200000000001</v>
      </c>
      <c r="I113" s="215"/>
      <c r="J113" s="215"/>
      <c r="K113" s="216">
        <f>ROUND(P113*H113,2)</f>
        <v>0</v>
      </c>
      <c r="L113" s="217"/>
      <c r="M113" s="45"/>
      <c r="N113" s="218" t="s">
        <v>20</v>
      </c>
      <c r="O113" s="219" t="s">
        <v>42</v>
      </c>
      <c r="P113" s="220">
        <f>I113+J113</f>
        <v>0</v>
      </c>
      <c r="Q113" s="220">
        <f>ROUND(I113*H113,2)</f>
        <v>0</v>
      </c>
      <c r="R113" s="220">
        <f>ROUND(J113*H113,2)</f>
        <v>0</v>
      </c>
      <c r="S113" s="85"/>
      <c r="T113" s="221">
        <f>S113*H113</f>
        <v>0</v>
      </c>
      <c r="U113" s="221">
        <v>0</v>
      </c>
      <c r="V113" s="221">
        <f>U113*H113</f>
        <v>0</v>
      </c>
      <c r="W113" s="221">
        <v>0</v>
      </c>
      <c r="X113" s="222">
        <f>W113*H113</f>
        <v>0</v>
      </c>
      <c r="Y113" s="39"/>
      <c r="Z113" s="39"/>
      <c r="AA113" s="39"/>
      <c r="AB113" s="39"/>
      <c r="AC113" s="39"/>
      <c r="AD113" s="39"/>
      <c r="AE113" s="39"/>
      <c r="AR113" s="223" t="s">
        <v>159</v>
      </c>
      <c r="AT113" s="223" t="s">
        <v>155</v>
      </c>
      <c r="AU113" s="223" t="s">
        <v>83</v>
      </c>
      <c r="AY113" s="18" t="s">
        <v>153</v>
      </c>
      <c r="BE113" s="224">
        <f>IF(O113="základní",K113,0)</f>
        <v>0</v>
      </c>
      <c r="BF113" s="224">
        <f>IF(O113="snížená",K113,0)</f>
        <v>0</v>
      </c>
      <c r="BG113" s="224">
        <f>IF(O113="zákl. přenesená",K113,0)</f>
        <v>0</v>
      </c>
      <c r="BH113" s="224">
        <f>IF(O113="sníž. přenesená",K113,0)</f>
        <v>0</v>
      </c>
      <c r="BI113" s="224">
        <f>IF(O113="nulová",K113,0)</f>
        <v>0</v>
      </c>
      <c r="BJ113" s="18" t="s">
        <v>81</v>
      </c>
      <c r="BK113" s="224">
        <f>ROUND(P113*H113,2)</f>
        <v>0</v>
      </c>
      <c r="BL113" s="18" t="s">
        <v>159</v>
      </c>
      <c r="BM113" s="223" t="s">
        <v>568</v>
      </c>
    </row>
    <row r="114" s="2" customFormat="1">
      <c r="A114" s="39"/>
      <c r="B114" s="40"/>
      <c r="C114" s="41"/>
      <c r="D114" s="225" t="s">
        <v>161</v>
      </c>
      <c r="E114" s="41"/>
      <c r="F114" s="226" t="s">
        <v>260</v>
      </c>
      <c r="G114" s="41"/>
      <c r="H114" s="41"/>
      <c r="I114" s="227"/>
      <c r="J114" s="227"/>
      <c r="K114" s="41"/>
      <c r="L114" s="41"/>
      <c r="M114" s="45"/>
      <c r="N114" s="228"/>
      <c r="O114" s="229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161</v>
      </c>
      <c r="AU114" s="18" t="s">
        <v>83</v>
      </c>
    </row>
    <row r="115" s="2" customFormat="1">
      <c r="A115" s="39"/>
      <c r="B115" s="40"/>
      <c r="C115" s="41"/>
      <c r="D115" s="230" t="s">
        <v>163</v>
      </c>
      <c r="E115" s="41"/>
      <c r="F115" s="231" t="s">
        <v>261</v>
      </c>
      <c r="G115" s="41"/>
      <c r="H115" s="41"/>
      <c r="I115" s="227"/>
      <c r="J115" s="227"/>
      <c r="K115" s="41"/>
      <c r="L115" s="41"/>
      <c r="M115" s="45"/>
      <c r="N115" s="228"/>
      <c r="O115" s="229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163</v>
      </c>
      <c r="AU115" s="18" t="s">
        <v>83</v>
      </c>
    </row>
    <row r="116" s="13" customFormat="1">
      <c r="A116" s="13"/>
      <c r="B116" s="232"/>
      <c r="C116" s="233"/>
      <c r="D116" s="225" t="s">
        <v>165</v>
      </c>
      <c r="E116" s="234" t="s">
        <v>20</v>
      </c>
      <c r="F116" s="235" t="s">
        <v>262</v>
      </c>
      <c r="G116" s="233"/>
      <c r="H116" s="236">
        <v>4738.9200000000001</v>
      </c>
      <c r="I116" s="237"/>
      <c r="J116" s="237"/>
      <c r="K116" s="233"/>
      <c r="L116" s="233"/>
      <c r="M116" s="238"/>
      <c r="N116" s="239"/>
      <c r="O116" s="240"/>
      <c r="P116" s="240"/>
      <c r="Q116" s="240"/>
      <c r="R116" s="240"/>
      <c r="S116" s="240"/>
      <c r="T116" s="240"/>
      <c r="U116" s="240"/>
      <c r="V116" s="240"/>
      <c r="W116" s="240"/>
      <c r="X116" s="241"/>
      <c r="Y116" s="13"/>
      <c r="Z116" s="13"/>
      <c r="AA116" s="13"/>
      <c r="AB116" s="13"/>
      <c r="AC116" s="13"/>
      <c r="AD116" s="13"/>
      <c r="AE116" s="13"/>
      <c r="AT116" s="242" t="s">
        <v>165</v>
      </c>
      <c r="AU116" s="242" t="s">
        <v>83</v>
      </c>
      <c r="AV116" s="13" t="s">
        <v>83</v>
      </c>
      <c r="AW116" s="13" t="s">
        <v>5</v>
      </c>
      <c r="AX116" s="13" t="s">
        <v>81</v>
      </c>
      <c r="AY116" s="242" t="s">
        <v>153</v>
      </c>
    </row>
    <row r="117" s="2" customFormat="1" ht="24.15" customHeight="1">
      <c r="A117" s="39"/>
      <c r="B117" s="40"/>
      <c r="C117" s="210" t="s">
        <v>198</v>
      </c>
      <c r="D117" s="210" t="s">
        <v>155</v>
      </c>
      <c r="E117" s="211" t="s">
        <v>271</v>
      </c>
      <c r="F117" s="212" t="s">
        <v>272</v>
      </c>
      <c r="G117" s="213" t="s">
        <v>273</v>
      </c>
      <c r="H117" s="214">
        <v>438.35000000000002</v>
      </c>
      <c r="I117" s="215"/>
      <c r="J117" s="215"/>
      <c r="K117" s="216">
        <f>ROUND(P117*H117,2)</f>
        <v>0</v>
      </c>
      <c r="L117" s="217"/>
      <c r="M117" s="45"/>
      <c r="N117" s="218" t="s">
        <v>20</v>
      </c>
      <c r="O117" s="219" t="s">
        <v>42</v>
      </c>
      <c r="P117" s="220">
        <f>I117+J117</f>
        <v>0</v>
      </c>
      <c r="Q117" s="220">
        <f>ROUND(I117*H117,2)</f>
        <v>0</v>
      </c>
      <c r="R117" s="220">
        <f>ROUND(J117*H117,2)</f>
        <v>0</v>
      </c>
      <c r="S117" s="85"/>
      <c r="T117" s="221">
        <f>S117*H117</f>
        <v>0</v>
      </c>
      <c r="U117" s="221">
        <v>0</v>
      </c>
      <c r="V117" s="221">
        <f>U117*H117</f>
        <v>0</v>
      </c>
      <c r="W117" s="221">
        <v>0</v>
      </c>
      <c r="X117" s="222">
        <f>W117*H117</f>
        <v>0</v>
      </c>
      <c r="Y117" s="39"/>
      <c r="Z117" s="39"/>
      <c r="AA117" s="39"/>
      <c r="AB117" s="39"/>
      <c r="AC117" s="39"/>
      <c r="AD117" s="39"/>
      <c r="AE117" s="39"/>
      <c r="AR117" s="223" t="s">
        <v>159</v>
      </c>
      <c r="AT117" s="223" t="s">
        <v>155</v>
      </c>
      <c r="AU117" s="223" t="s">
        <v>83</v>
      </c>
      <c r="AY117" s="18" t="s">
        <v>153</v>
      </c>
      <c r="BE117" s="224">
        <f>IF(O117="základní",K117,0)</f>
        <v>0</v>
      </c>
      <c r="BF117" s="224">
        <f>IF(O117="snížená",K117,0)</f>
        <v>0</v>
      </c>
      <c r="BG117" s="224">
        <f>IF(O117="zákl. přenesená",K117,0)</f>
        <v>0</v>
      </c>
      <c r="BH117" s="224">
        <f>IF(O117="sníž. přenesená",K117,0)</f>
        <v>0</v>
      </c>
      <c r="BI117" s="224">
        <f>IF(O117="nulová",K117,0)</f>
        <v>0</v>
      </c>
      <c r="BJ117" s="18" t="s">
        <v>81</v>
      </c>
      <c r="BK117" s="224">
        <f>ROUND(P117*H117,2)</f>
        <v>0</v>
      </c>
      <c r="BL117" s="18" t="s">
        <v>159</v>
      </c>
      <c r="BM117" s="223" t="s">
        <v>569</v>
      </c>
    </row>
    <row r="118" s="2" customFormat="1">
      <c r="A118" s="39"/>
      <c r="B118" s="40"/>
      <c r="C118" s="41"/>
      <c r="D118" s="225" t="s">
        <v>161</v>
      </c>
      <c r="E118" s="41"/>
      <c r="F118" s="226" t="s">
        <v>275</v>
      </c>
      <c r="G118" s="41"/>
      <c r="H118" s="41"/>
      <c r="I118" s="227"/>
      <c r="J118" s="227"/>
      <c r="K118" s="41"/>
      <c r="L118" s="41"/>
      <c r="M118" s="45"/>
      <c r="N118" s="228"/>
      <c r="O118" s="229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161</v>
      </c>
      <c r="AU118" s="18" t="s">
        <v>83</v>
      </c>
    </row>
    <row r="119" s="2" customFormat="1">
      <c r="A119" s="39"/>
      <c r="B119" s="40"/>
      <c r="C119" s="41"/>
      <c r="D119" s="230" t="s">
        <v>163</v>
      </c>
      <c r="E119" s="41"/>
      <c r="F119" s="231" t="s">
        <v>276</v>
      </c>
      <c r="G119" s="41"/>
      <c r="H119" s="41"/>
      <c r="I119" s="227"/>
      <c r="J119" s="227"/>
      <c r="K119" s="41"/>
      <c r="L119" s="41"/>
      <c r="M119" s="45"/>
      <c r="N119" s="228"/>
      <c r="O119" s="229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83</v>
      </c>
    </row>
    <row r="120" s="13" customFormat="1">
      <c r="A120" s="13"/>
      <c r="B120" s="232"/>
      <c r="C120" s="233"/>
      <c r="D120" s="225" t="s">
        <v>165</v>
      </c>
      <c r="E120" s="234" t="s">
        <v>20</v>
      </c>
      <c r="F120" s="235" t="s">
        <v>277</v>
      </c>
      <c r="G120" s="233"/>
      <c r="H120" s="236">
        <v>438.35000000000002</v>
      </c>
      <c r="I120" s="237"/>
      <c r="J120" s="237"/>
      <c r="K120" s="233"/>
      <c r="L120" s="233"/>
      <c r="M120" s="238"/>
      <c r="N120" s="239"/>
      <c r="O120" s="240"/>
      <c r="P120" s="240"/>
      <c r="Q120" s="240"/>
      <c r="R120" s="240"/>
      <c r="S120" s="240"/>
      <c r="T120" s="240"/>
      <c r="U120" s="240"/>
      <c r="V120" s="240"/>
      <c r="W120" s="240"/>
      <c r="X120" s="241"/>
      <c r="Y120" s="13"/>
      <c r="Z120" s="13"/>
      <c r="AA120" s="13"/>
      <c r="AB120" s="13"/>
      <c r="AC120" s="13"/>
      <c r="AD120" s="13"/>
      <c r="AE120" s="13"/>
      <c r="AT120" s="242" t="s">
        <v>165</v>
      </c>
      <c r="AU120" s="242" t="s">
        <v>83</v>
      </c>
      <c r="AV120" s="13" t="s">
        <v>83</v>
      </c>
      <c r="AW120" s="13" t="s">
        <v>5</v>
      </c>
      <c r="AX120" s="13" t="s">
        <v>81</v>
      </c>
      <c r="AY120" s="242" t="s">
        <v>153</v>
      </c>
    </row>
    <row r="121" s="2" customFormat="1" ht="16.5" customHeight="1">
      <c r="A121" s="39"/>
      <c r="B121" s="40"/>
      <c r="C121" s="210" t="s">
        <v>204</v>
      </c>
      <c r="D121" s="210" t="s">
        <v>155</v>
      </c>
      <c r="E121" s="211" t="s">
        <v>279</v>
      </c>
      <c r="F121" s="212" t="s">
        <v>280</v>
      </c>
      <c r="G121" s="213" t="s">
        <v>243</v>
      </c>
      <c r="H121" s="214">
        <v>236.946</v>
      </c>
      <c r="I121" s="215"/>
      <c r="J121" s="215"/>
      <c r="K121" s="216">
        <f>ROUND(P121*H121,2)</f>
        <v>0</v>
      </c>
      <c r="L121" s="217"/>
      <c r="M121" s="45"/>
      <c r="N121" s="218" t="s">
        <v>20</v>
      </c>
      <c r="O121" s="219" t="s">
        <v>42</v>
      </c>
      <c r="P121" s="220">
        <f>I121+J121</f>
        <v>0</v>
      </c>
      <c r="Q121" s="220">
        <f>ROUND(I121*H121,2)</f>
        <v>0</v>
      </c>
      <c r="R121" s="220">
        <f>ROUND(J121*H121,2)</f>
        <v>0</v>
      </c>
      <c r="S121" s="85"/>
      <c r="T121" s="221">
        <f>S121*H121</f>
        <v>0</v>
      </c>
      <c r="U121" s="221">
        <v>0</v>
      </c>
      <c r="V121" s="221">
        <f>U121*H121</f>
        <v>0</v>
      </c>
      <c r="W121" s="221">
        <v>0</v>
      </c>
      <c r="X121" s="222">
        <f>W121*H121</f>
        <v>0</v>
      </c>
      <c r="Y121" s="39"/>
      <c r="Z121" s="39"/>
      <c r="AA121" s="39"/>
      <c r="AB121" s="39"/>
      <c r="AC121" s="39"/>
      <c r="AD121" s="39"/>
      <c r="AE121" s="39"/>
      <c r="AR121" s="223" t="s">
        <v>159</v>
      </c>
      <c r="AT121" s="223" t="s">
        <v>155</v>
      </c>
      <c r="AU121" s="223" t="s">
        <v>83</v>
      </c>
      <c r="AY121" s="18" t="s">
        <v>153</v>
      </c>
      <c r="BE121" s="224">
        <f>IF(O121="základní",K121,0)</f>
        <v>0</v>
      </c>
      <c r="BF121" s="224">
        <f>IF(O121="snížená",K121,0)</f>
        <v>0</v>
      </c>
      <c r="BG121" s="224">
        <f>IF(O121="zákl. přenesená",K121,0)</f>
        <v>0</v>
      </c>
      <c r="BH121" s="224">
        <f>IF(O121="sníž. přenesená",K121,0)</f>
        <v>0</v>
      </c>
      <c r="BI121" s="224">
        <f>IF(O121="nulová",K121,0)</f>
        <v>0</v>
      </c>
      <c r="BJ121" s="18" t="s">
        <v>81</v>
      </c>
      <c r="BK121" s="224">
        <f>ROUND(P121*H121,2)</f>
        <v>0</v>
      </c>
      <c r="BL121" s="18" t="s">
        <v>159</v>
      </c>
      <c r="BM121" s="223" t="s">
        <v>570</v>
      </c>
    </row>
    <row r="122" s="2" customFormat="1">
      <c r="A122" s="39"/>
      <c r="B122" s="40"/>
      <c r="C122" s="41"/>
      <c r="D122" s="225" t="s">
        <v>161</v>
      </c>
      <c r="E122" s="41"/>
      <c r="F122" s="226" t="s">
        <v>282</v>
      </c>
      <c r="G122" s="41"/>
      <c r="H122" s="41"/>
      <c r="I122" s="227"/>
      <c r="J122" s="227"/>
      <c r="K122" s="41"/>
      <c r="L122" s="41"/>
      <c r="M122" s="45"/>
      <c r="N122" s="228"/>
      <c r="O122" s="229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161</v>
      </c>
      <c r="AU122" s="18" t="s">
        <v>83</v>
      </c>
    </row>
    <row r="123" s="2" customFormat="1">
      <c r="A123" s="39"/>
      <c r="B123" s="40"/>
      <c r="C123" s="41"/>
      <c r="D123" s="230" t="s">
        <v>163</v>
      </c>
      <c r="E123" s="41"/>
      <c r="F123" s="231" t="s">
        <v>283</v>
      </c>
      <c r="G123" s="41"/>
      <c r="H123" s="41"/>
      <c r="I123" s="227"/>
      <c r="J123" s="227"/>
      <c r="K123" s="41"/>
      <c r="L123" s="41"/>
      <c r="M123" s="45"/>
      <c r="N123" s="228"/>
      <c r="O123" s="229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83</v>
      </c>
    </row>
    <row r="124" s="13" customFormat="1">
      <c r="A124" s="13"/>
      <c r="B124" s="232"/>
      <c r="C124" s="233"/>
      <c r="D124" s="225" t="s">
        <v>165</v>
      </c>
      <c r="E124" s="234" t="s">
        <v>20</v>
      </c>
      <c r="F124" s="235" t="s">
        <v>112</v>
      </c>
      <c r="G124" s="233"/>
      <c r="H124" s="236">
        <v>236.946</v>
      </c>
      <c r="I124" s="237"/>
      <c r="J124" s="237"/>
      <c r="K124" s="233"/>
      <c r="L124" s="233"/>
      <c r="M124" s="238"/>
      <c r="N124" s="239"/>
      <c r="O124" s="240"/>
      <c r="P124" s="240"/>
      <c r="Q124" s="240"/>
      <c r="R124" s="240"/>
      <c r="S124" s="240"/>
      <c r="T124" s="240"/>
      <c r="U124" s="240"/>
      <c r="V124" s="240"/>
      <c r="W124" s="240"/>
      <c r="X124" s="241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83</v>
      </c>
      <c r="AV124" s="13" t="s">
        <v>83</v>
      </c>
      <c r="AW124" s="13" t="s">
        <v>5</v>
      </c>
      <c r="AX124" s="13" t="s">
        <v>81</v>
      </c>
      <c r="AY124" s="242" t="s">
        <v>153</v>
      </c>
    </row>
    <row r="125" s="2" customFormat="1" ht="24.15" customHeight="1">
      <c r="A125" s="39"/>
      <c r="B125" s="40"/>
      <c r="C125" s="210" t="s">
        <v>208</v>
      </c>
      <c r="D125" s="210" t="s">
        <v>155</v>
      </c>
      <c r="E125" s="211" t="s">
        <v>571</v>
      </c>
      <c r="F125" s="212" t="s">
        <v>572</v>
      </c>
      <c r="G125" s="213" t="s">
        <v>243</v>
      </c>
      <c r="H125" s="214">
        <v>77.353999999999999</v>
      </c>
      <c r="I125" s="215"/>
      <c r="J125" s="215"/>
      <c r="K125" s="216">
        <f>ROUND(P125*H125,2)</f>
        <v>0</v>
      </c>
      <c r="L125" s="217"/>
      <c r="M125" s="45"/>
      <c r="N125" s="218" t="s">
        <v>20</v>
      </c>
      <c r="O125" s="219" t="s">
        <v>42</v>
      </c>
      <c r="P125" s="220">
        <f>I125+J125</f>
        <v>0</v>
      </c>
      <c r="Q125" s="220">
        <f>ROUND(I125*H125,2)</f>
        <v>0</v>
      </c>
      <c r="R125" s="220">
        <f>ROUND(J125*H125,2)</f>
        <v>0</v>
      </c>
      <c r="S125" s="85"/>
      <c r="T125" s="221">
        <f>S125*H125</f>
        <v>0</v>
      </c>
      <c r="U125" s="221">
        <v>0</v>
      </c>
      <c r="V125" s="221">
        <f>U125*H125</f>
        <v>0</v>
      </c>
      <c r="W125" s="221">
        <v>0</v>
      </c>
      <c r="X125" s="222">
        <f>W125*H125</f>
        <v>0</v>
      </c>
      <c r="Y125" s="39"/>
      <c r="Z125" s="39"/>
      <c r="AA125" s="39"/>
      <c r="AB125" s="39"/>
      <c r="AC125" s="39"/>
      <c r="AD125" s="39"/>
      <c r="AE125" s="39"/>
      <c r="AR125" s="223" t="s">
        <v>159</v>
      </c>
      <c r="AT125" s="223" t="s">
        <v>155</v>
      </c>
      <c r="AU125" s="223" t="s">
        <v>83</v>
      </c>
      <c r="AY125" s="18" t="s">
        <v>153</v>
      </c>
      <c r="BE125" s="224">
        <f>IF(O125="základní",K125,0)</f>
        <v>0</v>
      </c>
      <c r="BF125" s="224">
        <f>IF(O125="snížená",K125,0)</f>
        <v>0</v>
      </c>
      <c r="BG125" s="224">
        <f>IF(O125="zákl. přenesená",K125,0)</f>
        <v>0</v>
      </c>
      <c r="BH125" s="224">
        <f>IF(O125="sníž. přenesená",K125,0)</f>
        <v>0</v>
      </c>
      <c r="BI125" s="224">
        <f>IF(O125="nulová",K125,0)</f>
        <v>0</v>
      </c>
      <c r="BJ125" s="18" t="s">
        <v>81</v>
      </c>
      <c r="BK125" s="224">
        <f>ROUND(P125*H125,2)</f>
        <v>0</v>
      </c>
      <c r="BL125" s="18" t="s">
        <v>159</v>
      </c>
      <c r="BM125" s="223" t="s">
        <v>573</v>
      </c>
    </row>
    <row r="126" s="2" customFormat="1">
      <c r="A126" s="39"/>
      <c r="B126" s="40"/>
      <c r="C126" s="41"/>
      <c r="D126" s="225" t="s">
        <v>161</v>
      </c>
      <c r="E126" s="41"/>
      <c r="F126" s="226" t="s">
        <v>574</v>
      </c>
      <c r="G126" s="41"/>
      <c r="H126" s="41"/>
      <c r="I126" s="227"/>
      <c r="J126" s="227"/>
      <c r="K126" s="41"/>
      <c r="L126" s="41"/>
      <c r="M126" s="45"/>
      <c r="N126" s="228"/>
      <c r="O126" s="229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161</v>
      </c>
      <c r="AU126" s="18" t="s">
        <v>83</v>
      </c>
    </row>
    <row r="127" s="2" customFormat="1">
      <c r="A127" s="39"/>
      <c r="B127" s="40"/>
      <c r="C127" s="41"/>
      <c r="D127" s="230" t="s">
        <v>163</v>
      </c>
      <c r="E127" s="41"/>
      <c r="F127" s="231" t="s">
        <v>575</v>
      </c>
      <c r="G127" s="41"/>
      <c r="H127" s="41"/>
      <c r="I127" s="227"/>
      <c r="J127" s="227"/>
      <c r="K127" s="41"/>
      <c r="L127" s="41"/>
      <c r="M127" s="45"/>
      <c r="N127" s="228"/>
      <c r="O127" s="229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83</v>
      </c>
    </row>
    <row r="128" s="13" customFormat="1">
      <c r="A128" s="13"/>
      <c r="B128" s="232"/>
      <c r="C128" s="233"/>
      <c r="D128" s="225" t="s">
        <v>165</v>
      </c>
      <c r="E128" s="234" t="s">
        <v>537</v>
      </c>
      <c r="F128" s="235" t="s">
        <v>576</v>
      </c>
      <c r="G128" s="233"/>
      <c r="H128" s="236">
        <v>77.353999999999999</v>
      </c>
      <c r="I128" s="237"/>
      <c r="J128" s="237"/>
      <c r="K128" s="233"/>
      <c r="L128" s="233"/>
      <c r="M128" s="238"/>
      <c r="N128" s="239"/>
      <c r="O128" s="240"/>
      <c r="P128" s="240"/>
      <c r="Q128" s="240"/>
      <c r="R128" s="240"/>
      <c r="S128" s="240"/>
      <c r="T128" s="240"/>
      <c r="U128" s="240"/>
      <c r="V128" s="240"/>
      <c r="W128" s="240"/>
      <c r="X128" s="241"/>
      <c r="Y128" s="13"/>
      <c r="Z128" s="13"/>
      <c r="AA128" s="13"/>
      <c r="AB128" s="13"/>
      <c r="AC128" s="13"/>
      <c r="AD128" s="13"/>
      <c r="AE128" s="13"/>
      <c r="AT128" s="242" t="s">
        <v>165</v>
      </c>
      <c r="AU128" s="242" t="s">
        <v>83</v>
      </c>
      <c r="AV128" s="13" t="s">
        <v>83</v>
      </c>
      <c r="AW128" s="13" t="s">
        <v>5</v>
      </c>
      <c r="AX128" s="13" t="s">
        <v>81</v>
      </c>
      <c r="AY128" s="242" t="s">
        <v>153</v>
      </c>
    </row>
    <row r="129" s="12" customFormat="1" ht="22.8" customHeight="1">
      <c r="A129" s="12"/>
      <c r="B129" s="193"/>
      <c r="C129" s="194"/>
      <c r="D129" s="195" t="s">
        <v>72</v>
      </c>
      <c r="E129" s="208" t="s">
        <v>83</v>
      </c>
      <c r="F129" s="208" t="s">
        <v>577</v>
      </c>
      <c r="G129" s="194"/>
      <c r="H129" s="194"/>
      <c r="I129" s="197"/>
      <c r="J129" s="197"/>
      <c r="K129" s="209">
        <f>BK129</f>
        <v>0</v>
      </c>
      <c r="L129" s="194"/>
      <c r="M129" s="199"/>
      <c r="N129" s="200"/>
      <c r="O129" s="201"/>
      <c r="P129" s="201"/>
      <c r="Q129" s="202">
        <f>SUM(Q130:Q146)</f>
        <v>0</v>
      </c>
      <c r="R129" s="202">
        <f>SUM(R130:R146)</f>
        <v>0</v>
      </c>
      <c r="S129" s="201"/>
      <c r="T129" s="203">
        <f>SUM(T130:T146)</f>
        <v>0</v>
      </c>
      <c r="U129" s="201"/>
      <c r="V129" s="203">
        <f>SUM(V130:V146)</f>
        <v>192.03428790000001</v>
      </c>
      <c r="W129" s="201"/>
      <c r="X129" s="204">
        <f>SUM(X130:X146)</f>
        <v>0</v>
      </c>
      <c r="Y129" s="12"/>
      <c r="Z129" s="12"/>
      <c r="AA129" s="12"/>
      <c r="AB129" s="12"/>
      <c r="AC129" s="12"/>
      <c r="AD129" s="12"/>
      <c r="AE129" s="12"/>
      <c r="AR129" s="205" t="s">
        <v>81</v>
      </c>
      <c r="AT129" s="206" t="s">
        <v>72</v>
      </c>
      <c r="AU129" s="206" t="s">
        <v>81</v>
      </c>
      <c r="AY129" s="205" t="s">
        <v>153</v>
      </c>
      <c r="BK129" s="207">
        <f>SUM(BK130:BK146)</f>
        <v>0</v>
      </c>
    </row>
    <row r="130" s="2" customFormat="1" ht="24.15" customHeight="1">
      <c r="A130" s="39"/>
      <c r="B130" s="40"/>
      <c r="C130" s="210" t="s">
        <v>214</v>
      </c>
      <c r="D130" s="210" t="s">
        <v>155</v>
      </c>
      <c r="E130" s="211" t="s">
        <v>578</v>
      </c>
      <c r="F130" s="212" t="s">
        <v>579</v>
      </c>
      <c r="G130" s="213" t="s">
        <v>243</v>
      </c>
      <c r="H130" s="214">
        <v>60.241999999999997</v>
      </c>
      <c r="I130" s="215"/>
      <c r="J130" s="215"/>
      <c r="K130" s="216">
        <f>ROUND(P130*H130,2)</f>
        <v>0</v>
      </c>
      <c r="L130" s="217"/>
      <c r="M130" s="45"/>
      <c r="N130" s="218" t="s">
        <v>20</v>
      </c>
      <c r="O130" s="219" t="s">
        <v>42</v>
      </c>
      <c r="P130" s="220">
        <f>I130+J130</f>
        <v>0</v>
      </c>
      <c r="Q130" s="220">
        <f>ROUND(I130*H130,2)</f>
        <v>0</v>
      </c>
      <c r="R130" s="220">
        <f>ROUND(J130*H130,2)</f>
        <v>0</v>
      </c>
      <c r="S130" s="85"/>
      <c r="T130" s="221">
        <f>S130*H130</f>
        <v>0</v>
      </c>
      <c r="U130" s="221">
        <v>2.1600000000000001</v>
      </c>
      <c r="V130" s="221">
        <f>U130*H130</f>
        <v>130.12272000000002</v>
      </c>
      <c r="W130" s="221">
        <v>0</v>
      </c>
      <c r="X130" s="222">
        <f>W130*H130</f>
        <v>0</v>
      </c>
      <c r="Y130" s="39"/>
      <c r="Z130" s="39"/>
      <c r="AA130" s="39"/>
      <c r="AB130" s="39"/>
      <c r="AC130" s="39"/>
      <c r="AD130" s="39"/>
      <c r="AE130" s="39"/>
      <c r="AR130" s="223" t="s">
        <v>159</v>
      </c>
      <c r="AT130" s="223" t="s">
        <v>155</v>
      </c>
      <c r="AU130" s="223" t="s">
        <v>83</v>
      </c>
      <c r="AY130" s="18" t="s">
        <v>153</v>
      </c>
      <c r="BE130" s="224">
        <f>IF(O130="základní",K130,0)</f>
        <v>0</v>
      </c>
      <c r="BF130" s="224">
        <f>IF(O130="snížená",K130,0)</f>
        <v>0</v>
      </c>
      <c r="BG130" s="224">
        <f>IF(O130="zákl. přenesená",K130,0)</f>
        <v>0</v>
      </c>
      <c r="BH130" s="224">
        <f>IF(O130="sníž. přenesená",K130,0)</f>
        <v>0</v>
      </c>
      <c r="BI130" s="224">
        <f>IF(O130="nulová",K130,0)</f>
        <v>0</v>
      </c>
      <c r="BJ130" s="18" t="s">
        <v>81</v>
      </c>
      <c r="BK130" s="224">
        <f>ROUND(P130*H130,2)</f>
        <v>0</v>
      </c>
      <c r="BL130" s="18" t="s">
        <v>159</v>
      </c>
      <c r="BM130" s="223" t="s">
        <v>580</v>
      </c>
    </row>
    <row r="131" s="2" customFormat="1">
      <c r="A131" s="39"/>
      <c r="B131" s="40"/>
      <c r="C131" s="41"/>
      <c r="D131" s="225" t="s">
        <v>161</v>
      </c>
      <c r="E131" s="41"/>
      <c r="F131" s="226" t="s">
        <v>579</v>
      </c>
      <c r="G131" s="41"/>
      <c r="H131" s="41"/>
      <c r="I131" s="227"/>
      <c r="J131" s="227"/>
      <c r="K131" s="41"/>
      <c r="L131" s="41"/>
      <c r="M131" s="45"/>
      <c r="N131" s="228"/>
      <c r="O131" s="229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161</v>
      </c>
      <c r="AU131" s="18" t="s">
        <v>83</v>
      </c>
    </row>
    <row r="132" s="2" customFormat="1">
      <c r="A132" s="39"/>
      <c r="B132" s="40"/>
      <c r="C132" s="41"/>
      <c r="D132" s="230" t="s">
        <v>163</v>
      </c>
      <c r="E132" s="41"/>
      <c r="F132" s="231" t="s">
        <v>581</v>
      </c>
      <c r="G132" s="41"/>
      <c r="H132" s="41"/>
      <c r="I132" s="227"/>
      <c r="J132" s="227"/>
      <c r="K132" s="41"/>
      <c r="L132" s="41"/>
      <c r="M132" s="45"/>
      <c r="N132" s="228"/>
      <c r="O132" s="229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83</v>
      </c>
    </row>
    <row r="133" s="13" customFormat="1">
      <c r="A133" s="13"/>
      <c r="B133" s="232"/>
      <c r="C133" s="233"/>
      <c r="D133" s="225" t="s">
        <v>165</v>
      </c>
      <c r="E133" s="234" t="s">
        <v>20</v>
      </c>
      <c r="F133" s="235" t="s">
        <v>582</v>
      </c>
      <c r="G133" s="233"/>
      <c r="H133" s="236">
        <v>4.5499999999999998</v>
      </c>
      <c r="I133" s="237"/>
      <c r="J133" s="237"/>
      <c r="K133" s="233"/>
      <c r="L133" s="233"/>
      <c r="M133" s="238"/>
      <c r="N133" s="239"/>
      <c r="O133" s="240"/>
      <c r="P133" s="240"/>
      <c r="Q133" s="240"/>
      <c r="R133" s="240"/>
      <c r="S133" s="240"/>
      <c r="T133" s="240"/>
      <c r="U133" s="240"/>
      <c r="V133" s="240"/>
      <c r="W133" s="240"/>
      <c r="X133" s="241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83</v>
      </c>
      <c r="AV133" s="13" t="s">
        <v>83</v>
      </c>
      <c r="AW133" s="13" t="s">
        <v>5</v>
      </c>
      <c r="AX133" s="13" t="s">
        <v>73</v>
      </c>
      <c r="AY133" s="242" t="s">
        <v>153</v>
      </c>
    </row>
    <row r="134" s="13" customFormat="1">
      <c r="A134" s="13"/>
      <c r="B134" s="232"/>
      <c r="C134" s="233"/>
      <c r="D134" s="225" t="s">
        <v>165</v>
      </c>
      <c r="E134" s="234" t="s">
        <v>20</v>
      </c>
      <c r="F134" s="235" t="s">
        <v>583</v>
      </c>
      <c r="G134" s="233"/>
      <c r="H134" s="236">
        <v>55.692</v>
      </c>
      <c r="I134" s="237"/>
      <c r="J134" s="237"/>
      <c r="K134" s="233"/>
      <c r="L134" s="233"/>
      <c r="M134" s="238"/>
      <c r="N134" s="239"/>
      <c r="O134" s="240"/>
      <c r="P134" s="240"/>
      <c r="Q134" s="240"/>
      <c r="R134" s="240"/>
      <c r="S134" s="240"/>
      <c r="T134" s="240"/>
      <c r="U134" s="240"/>
      <c r="V134" s="240"/>
      <c r="W134" s="240"/>
      <c r="X134" s="241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83</v>
      </c>
      <c r="AV134" s="13" t="s">
        <v>83</v>
      </c>
      <c r="AW134" s="13" t="s">
        <v>5</v>
      </c>
      <c r="AX134" s="13" t="s">
        <v>73</v>
      </c>
      <c r="AY134" s="242" t="s">
        <v>153</v>
      </c>
    </row>
    <row r="135" s="14" customFormat="1">
      <c r="A135" s="14"/>
      <c r="B135" s="243"/>
      <c r="C135" s="244"/>
      <c r="D135" s="225" t="s">
        <v>165</v>
      </c>
      <c r="E135" s="245" t="s">
        <v>20</v>
      </c>
      <c r="F135" s="246" t="s">
        <v>249</v>
      </c>
      <c r="G135" s="244"/>
      <c r="H135" s="247">
        <v>60.241999999999997</v>
      </c>
      <c r="I135" s="248"/>
      <c r="J135" s="248"/>
      <c r="K135" s="244"/>
      <c r="L135" s="244"/>
      <c r="M135" s="249"/>
      <c r="N135" s="250"/>
      <c r="O135" s="251"/>
      <c r="P135" s="251"/>
      <c r="Q135" s="251"/>
      <c r="R135" s="251"/>
      <c r="S135" s="251"/>
      <c r="T135" s="251"/>
      <c r="U135" s="251"/>
      <c r="V135" s="251"/>
      <c r="W135" s="251"/>
      <c r="X135" s="252"/>
      <c r="Y135" s="14"/>
      <c r="Z135" s="14"/>
      <c r="AA135" s="14"/>
      <c r="AB135" s="14"/>
      <c r="AC135" s="14"/>
      <c r="AD135" s="14"/>
      <c r="AE135" s="14"/>
      <c r="AT135" s="253" t="s">
        <v>165</v>
      </c>
      <c r="AU135" s="253" t="s">
        <v>83</v>
      </c>
      <c r="AV135" s="14" t="s">
        <v>159</v>
      </c>
      <c r="AW135" s="14" t="s">
        <v>5</v>
      </c>
      <c r="AX135" s="14" t="s">
        <v>81</v>
      </c>
      <c r="AY135" s="253" t="s">
        <v>153</v>
      </c>
    </row>
    <row r="136" s="2" customFormat="1" ht="16.5" customHeight="1">
      <c r="A136" s="39"/>
      <c r="B136" s="40"/>
      <c r="C136" s="210" t="s">
        <v>220</v>
      </c>
      <c r="D136" s="210" t="s">
        <v>155</v>
      </c>
      <c r="E136" s="211" t="s">
        <v>584</v>
      </c>
      <c r="F136" s="212" t="s">
        <v>585</v>
      </c>
      <c r="G136" s="213" t="s">
        <v>243</v>
      </c>
      <c r="H136" s="214">
        <v>24.57</v>
      </c>
      <c r="I136" s="215"/>
      <c r="J136" s="215"/>
      <c r="K136" s="216">
        <f>ROUND(P136*H136,2)</f>
        <v>0</v>
      </c>
      <c r="L136" s="217"/>
      <c r="M136" s="45"/>
      <c r="N136" s="218" t="s">
        <v>20</v>
      </c>
      <c r="O136" s="219" t="s">
        <v>42</v>
      </c>
      <c r="P136" s="220">
        <f>I136+J136</f>
        <v>0</v>
      </c>
      <c r="Q136" s="220">
        <f>ROUND(I136*H136,2)</f>
        <v>0</v>
      </c>
      <c r="R136" s="220">
        <f>ROUND(J136*H136,2)</f>
        <v>0</v>
      </c>
      <c r="S136" s="85"/>
      <c r="T136" s="221">
        <f>S136*H136</f>
        <v>0</v>
      </c>
      <c r="U136" s="221">
        <v>2.5018699999999998</v>
      </c>
      <c r="V136" s="221">
        <f>U136*H136</f>
        <v>61.470945899999997</v>
      </c>
      <c r="W136" s="221">
        <v>0</v>
      </c>
      <c r="X136" s="222">
        <f>W136*H136</f>
        <v>0</v>
      </c>
      <c r="Y136" s="39"/>
      <c r="Z136" s="39"/>
      <c r="AA136" s="39"/>
      <c r="AB136" s="39"/>
      <c r="AC136" s="39"/>
      <c r="AD136" s="39"/>
      <c r="AE136" s="39"/>
      <c r="AR136" s="223" t="s">
        <v>159</v>
      </c>
      <c r="AT136" s="223" t="s">
        <v>155</v>
      </c>
      <c r="AU136" s="223" t="s">
        <v>83</v>
      </c>
      <c r="AY136" s="18" t="s">
        <v>153</v>
      </c>
      <c r="BE136" s="224">
        <f>IF(O136="základní",K136,0)</f>
        <v>0</v>
      </c>
      <c r="BF136" s="224">
        <f>IF(O136="snížená",K136,0)</f>
        <v>0</v>
      </c>
      <c r="BG136" s="224">
        <f>IF(O136="zákl. přenesená",K136,0)</f>
        <v>0</v>
      </c>
      <c r="BH136" s="224">
        <f>IF(O136="sníž. přenesená",K136,0)</f>
        <v>0</v>
      </c>
      <c r="BI136" s="224">
        <f>IF(O136="nulová",K136,0)</f>
        <v>0</v>
      </c>
      <c r="BJ136" s="18" t="s">
        <v>81</v>
      </c>
      <c r="BK136" s="224">
        <f>ROUND(P136*H136,2)</f>
        <v>0</v>
      </c>
      <c r="BL136" s="18" t="s">
        <v>159</v>
      </c>
      <c r="BM136" s="223" t="s">
        <v>586</v>
      </c>
    </row>
    <row r="137" s="2" customFormat="1">
      <c r="A137" s="39"/>
      <c r="B137" s="40"/>
      <c r="C137" s="41"/>
      <c r="D137" s="225" t="s">
        <v>161</v>
      </c>
      <c r="E137" s="41"/>
      <c r="F137" s="226" t="s">
        <v>587</v>
      </c>
      <c r="G137" s="41"/>
      <c r="H137" s="41"/>
      <c r="I137" s="227"/>
      <c r="J137" s="227"/>
      <c r="K137" s="41"/>
      <c r="L137" s="41"/>
      <c r="M137" s="45"/>
      <c r="N137" s="228"/>
      <c r="O137" s="229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161</v>
      </c>
      <c r="AU137" s="18" t="s">
        <v>83</v>
      </c>
    </row>
    <row r="138" s="2" customFormat="1">
      <c r="A138" s="39"/>
      <c r="B138" s="40"/>
      <c r="C138" s="41"/>
      <c r="D138" s="230" t="s">
        <v>163</v>
      </c>
      <c r="E138" s="41"/>
      <c r="F138" s="231" t="s">
        <v>588</v>
      </c>
      <c r="G138" s="41"/>
      <c r="H138" s="41"/>
      <c r="I138" s="227"/>
      <c r="J138" s="227"/>
      <c r="K138" s="41"/>
      <c r="L138" s="41"/>
      <c r="M138" s="45"/>
      <c r="N138" s="228"/>
      <c r="O138" s="229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83</v>
      </c>
    </row>
    <row r="139" s="13" customFormat="1">
      <c r="A139" s="13"/>
      <c r="B139" s="232"/>
      <c r="C139" s="233"/>
      <c r="D139" s="225" t="s">
        <v>165</v>
      </c>
      <c r="E139" s="234" t="s">
        <v>20</v>
      </c>
      <c r="F139" s="235" t="s">
        <v>589</v>
      </c>
      <c r="G139" s="233"/>
      <c r="H139" s="236">
        <v>24.57</v>
      </c>
      <c r="I139" s="237"/>
      <c r="J139" s="237"/>
      <c r="K139" s="233"/>
      <c r="L139" s="233"/>
      <c r="M139" s="238"/>
      <c r="N139" s="239"/>
      <c r="O139" s="240"/>
      <c r="P139" s="240"/>
      <c r="Q139" s="240"/>
      <c r="R139" s="240"/>
      <c r="S139" s="240"/>
      <c r="T139" s="240"/>
      <c r="U139" s="240"/>
      <c r="V139" s="240"/>
      <c r="W139" s="240"/>
      <c r="X139" s="241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83</v>
      </c>
      <c r="AV139" s="13" t="s">
        <v>83</v>
      </c>
      <c r="AW139" s="13" t="s">
        <v>5</v>
      </c>
      <c r="AX139" s="13" t="s">
        <v>81</v>
      </c>
      <c r="AY139" s="242" t="s">
        <v>153</v>
      </c>
    </row>
    <row r="140" s="2" customFormat="1" ht="16.5" customHeight="1">
      <c r="A140" s="39"/>
      <c r="B140" s="40"/>
      <c r="C140" s="210" t="s">
        <v>226</v>
      </c>
      <c r="D140" s="210" t="s">
        <v>155</v>
      </c>
      <c r="E140" s="211" t="s">
        <v>590</v>
      </c>
      <c r="F140" s="212" t="s">
        <v>591</v>
      </c>
      <c r="G140" s="213" t="s">
        <v>235</v>
      </c>
      <c r="H140" s="214">
        <v>163.80000000000001</v>
      </c>
      <c r="I140" s="215"/>
      <c r="J140" s="215"/>
      <c r="K140" s="216">
        <f>ROUND(P140*H140,2)</f>
        <v>0</v>
      </c>
      <c r="L140" s="217"/>
      <c r="M140" s="45"/>
      <c r="N140" s="218" t="s">
        <v>20</v>
      </c>
      <c r="O140" s="219" t="s">
        <v>42</v>
      </c>
      <c r="P140" s="220">
        <f>I140+J140</f>
        <v>0</v>
      </c>
      <c r="Q140" s="220">
        <f>ROUND(I140*H140,2)</f>
        <v>0</v>
      </c>
      <c r="R140" s="220">
        <f>ROUND(J140*H140,2)</f>
        <v>0</v>
      </c>
      <c r="S140" s="85"/>
      <c r="T140" s="221">
        <f>S140*H140</f>
        <v>0</v>
      </c>
      <c r="U140" s="221">
        <v>0.0026900000000000001</v>
      </c>
      <c r="V140" s="221">
        <f>U140*H140</f>
        <v>0.44062200000000007</v>
      </c>
      <c r="W140" s="221">
        <v>0</v>
      </c>
      <c r="X140" s="222">
        <f>W140*H140</f>
        <v>0</v>
      </c>
      <c r="Y140" s="39"/>
      <c r="Z140" s="39"/>
      <c r="AA140" s="39"/>
      <c r="AB140" s="39"/>
      <c r="AC140" s="39"/>
      <c r="AD140" s="39"/>
      <c r="AE140" s="39"/>
      <c r="AR140" s="223" t="s">
        <v>159</v>
      </c>
      <c r="AT140" s="223" t="s">
        <v>155</v>
      </c>
      <c r="AU140" s="223" t="s">
        <v>83</v>
      </c>
      <c r="AY140" s="18" t="s">
        <v>153</v>
      </c>
      <c r="BE140" s="224">
        <f>IF(O140="základní",K140,0)</f>
        <v>0</v>
      </c>
      <c r="BF140" s="224">
        <f>IF(O140="snížená",K140,0)</f>
        <v>0</v>
      </c>
      <c r="BG140" s="224">
        <f>IF(O140="zákl. přenesená",K140,0)</f>
        <v>0</v>
      </c>
      <c r="BH140" s="224">
        <f>IF(O140="sníž. přenesená",K140,0)</f>
        <v>0</v>
      </c>
      <c r="BI140" s="224">
        <f>IF(O140="nulová",K140,0)</f>
        <v>0</v>
      </c>
      <c r="BJ140" s="18" t="s">
        <v>81</v>
      </c>
      <c r="BK140" s="224">
        <f>ROUND(P140*H140,2)</f>
        <v>0</v>
      </c>
      <c r="BL140" s="18" t="s">
        <v>159</v>
      </c>
      <c r="BM140" s="223" t="s">
        <v>592</v>
      </c>
    </row>
    <row r="141" s="2" customFormat="1">
      <c r="A141" s="39"/>
      <c r="B141" s="40"/>
      <c r="C141" s="41"/>
      <c r="D141" s="225" t="s">
        <v>161</v>
      </c>
      <c r="E141" s="41"/>
      <c r="F141" s="226" t="s">
        <v>593</v>
      </c>
      <c r="G141" s="41"/>
      <c r="H141" s="41"/>
      <c r="I141" s="227"/>
      <c r="J141" s="227"/>
      <c r="K141" s="41"/>
      <c r="L141" s="41"/>
      <c r="M141" s="45"/>
      <c r="N141" s="228"/>
      <c r="O141" s="229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161</v>
      </c>
      <c r="AU141" s="18" t="s">
        <v>83</v>
      </c>
    </row>
    <row r="142" s="2" customFormat="1">
      <c r="A142" s="39"/>
      <c r="B142" s="40"/>
      <c r="C142" s="41"/>
      <c r="D142" s="230" t="s">
        <v>163</v>
      </c>
      <c r="E142" s="41"/>
      <c r="F142" s="231" t="s">
        <v>594</v>
      </c>
      <c r="G142" s="41"/>
      <c r="H142" s="41"/>
      <c r="I142" s="227"/>
      <c r="J142" s="227"/>
      <c r="K142" s="41"/>
      <c r="L142" s="41"/>
      <c r="M142" s="45"/>
      <c r="N142" s="228"/>
      <c r="O142" s="229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83</v>
      </c>
    </row>
    <row r="143" s="13" customFormat="1">
      <c r="A143" s="13"/>
      <c r="B143" s="232"/>
      <c r="C143" s="233"/>
      <c r="D143" s="225" t="s">
        <v>165</v>
      </c>
      <c r="E143" s="234" t="s">
        <v>20</v>
      </c>
      <c r="F143" s="235" t="s">
        <v>595</v>
      </c>
      <c r="G143" s="233"/>
      <c r="H143" s="236">
        <v>163.80000000000001</v>
      </c>
      <c r="I143" s="237"/>
      <c r="J143" s="237"/>
      <c r="K143" s="233"/>
      <c r="L143" s="233"/>
      <c r="M143" s="238"/>
      <c r="N143" s="239"/>
      <c r="O143" s="240"/>
      <c r="P143" s="240"/>
      <c r="Q143" s="240"/>
      <c r="R143" s="240"/>
      <c r="S143" s="240"/>
      <c r="T143" s="240"/>
      <c r="U143" s="240"/>
      <c r="V143" s="240"/>
      <c r="W143" s="240"/>
      <c r="X143" s="241"/>
      <c r="Y143" s="13"/>
      <c r="Z143" s="13"/>
      <c r="AA143" s="13"/>
      <c r="AB143" s="13"/>
      <c r="AC143" s="13"/>
      <c r="AD143" s="13"/>
      <c r="AE143" s="13"/>
      <c r="AT143" s="242" t="s">
        <v>165</v>
      </c>
      <c r="AU143" s="242" t="s">
        <v>83</v>
      </c>
      <c r="AV143" s="13" t="s">
        <v>83</v>
      </c>
      <c r="AW143" s="13" t="s">
        <v>5</v>
      </c>
      <c r="AX143" s="13" t="s">
        <v>81</v>
      </c>
      <c r="AY143" s="242" t="s">
        <v>153</v>
      </c>
    </row>
    <row r="144" s="2" customFormat="1" ht="16.5" customHeight="1">
      <c r="A144" s="39"/>
      <c r="B144" s="40"/>
      <c r="C144" s="210" t="s">
        <v>232</v>
      </c>
      <c r="D144" s="210" t="s">
        <v>155</v>
      </c>
      <c r="E144" s="211" t="s">
        <v>596</v>
      </c>
      <c r="F144" s="212" t="s">
        <v>597</v>
      </c>
      <c r="G144" s="213" t="s">
        <v>235</v>
      </c>
      <c r="H144" s="214">
        <v>163.80000000000001</v>
      </c>
      <c r="I144" s="215"/>
      <c r="J144" s="215"/>
      <c r="K144" s="216">
        <f>ROUND(P144*H144,2)</f>
        <v>0</v>
      </c>
      <c r="L144" s="217"/>
      <c r="M144" s="45"/>
      <c r="N144" s="218" t="s">
        <v>20</v>
      </c>
      <c r="O144" s="219" t="s">
        <v>42</v>
      </c>
      <c r="P144" s="220">
        <f>I144+J144</f>
        <v>0</v>
      </c>
      <c r="Q144" s="220">
        <f>ROUND(I144*H144,2)</f>
        <v>0</v>
      </c>
      <c r="R144" s="220">
        <f>ROUND(J144*H144,2)</f>
        <v>0</v>
      </c>
      <c r="S144" s="85"/>
      <c r="T144" s="221">
        <f>S144*H144</f>
        <v>0</v>
      </c>
      <c r="U144" s="221">
        <v>0</v>
      </c>
      <c r="V144" s="221">
        <f>U144*H144</f>
        <v>0</v>
      </c>
      <c r="W144" s="221">
        <v>0</v>
      </c>
      <c r="X144" s="222">
        <f>W144*H144</f>
        <v>0</v>
      </c>
      <c r="Y144" s="39"/>
      <c r="Z144" s="39"/>
      <c r="AA144" s="39"/>
      <c r="AB144" s="39"/>
      <c r="AC144" s="39"/>
      <c r="AD144" s="39"/>
      <c r="AE144" s="39"/>
      <c r="AR144" s="223" t="s">
        <v>159</v>
      </c>
      <c r="AT144" s="223" t="s">
        <v>155</v>
      </c>
      <c r="AU144" s="223" t="s">
        <v>83</v>
      </c>
      <c r="AY144" s="18" t="s">
        <v>153</v>
      </c>
      <c r="BE144" s="224">
        <f>IF(O144="základní",K144,0)</f>
        <v>0</v>
      </c>
      <c r="BF144" s="224">
        <f>IF(O144="snížená",K144,0)</f>
        <v>0</v>
      </c>
      <c r="BG144" s="224">
        <f>IF(O144="zákl. přenesená",K144,0)</f>
        <v>0</v>
      </c>
      <c r="BH144" s="224">
        <f>IF(O144="sníž. přenesená",K144,0)</f>
        <v>0</v>
      </c>
      <c r="BI144" s="224">
        <f>IF(O144="nulová",K144,0)</f>
        <v>0</v>
      </c>
      <c r="BJ144" s="18" t="s">
        <v>81</v>
      </c>
      <c r="BK144" s="224">
        <f>ROUND(P144*H144,2)</f>
        <v>0</v>
      </c>
      <c r="BL144" s="18" t="s">
        <v>159</v>
      </c>
      <c r="BM144" s="223" t="s">
        <v>598</v>
      </c>
    </row>
    <row r="145" s="2" customFormat="1">
      <c r="A145" s="39"/>
      <c r="B145" s="40"/>
      <c r="C145" s="41"/>
      <c r="D145" s="225" t="s">
        <v>161</v>
      </c>
      <c r="E145" s="41"/>
      <c r="F145" s="226" t="s">
        <v>599</v>
      </c>
      <c r="G145" s="41"/>
      <c r="H145" s="41"/>
      <c r="I145" s="227"/>
      <c r="J145" s="227"/>
      <c r="K145" s="41"/>
      <c r="L145" s="41"/>
      <c r="M145" s="45"/>
      <c r="N145" s="228"/>
      <c r="O145" s="229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161</v>
      </c>
      <c r="AU145" s="18" t="s">
        <v>83</v>
      </c>
    </row>
    <row r="146" s="2" customFormat="1">
      <c r="A146" s="39"/>
      <c r="B146" s="40"/>
      <c r="C146" s="41"/>
      <c r="D146" s="230" t="s">
        <v>163</v>
      </c>
      <c r="E146" s="41"/>
      <c r="F146" s="231" t="s">
        <v>600</v>
      </c>
      <c r="G146" s="41"/>
      <c r="H146" s="41"/>
      <c r="I146" s="227"/>
      <c r="J146" s="227"/>
      <c r="K146" s="41"/>
      <c r="L146" s="41"/>
      <c r="M146" s="45"/>
      <c r="N146" s="228"/>
      <c r="O146" s="229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83</v>
      </c>
    </row>
    <row r="147" s="12" customFormat="1" ht="22.8" customHeight="1">
      <c r="A147" s="12"/>
      <c r="B147" s="193"/>
      <c r="C147" s="194"/>
      <c r="D147" s="195" t="s">
        <v>72</v>
      </c>
      <c r="E147" s="208" t="s">
        <v>173</v>
      </c>
      <c r="F147" s="208" t="s">
        <v>601</v>
      </c>
      <c r="G147" s="194"/>
      <c r="H147" s="194"/>
      <c r="I147" s="197"/>
      <c r="J147" s="197"/>
      <c r="K147" s="209">
        <f>BK147</f>
        <v>0</v>
      </c>
      <c r="L147" s="194"/>
      <c r="M147" s="199"/>
      <c r="N147" s="200"/>
      <c r="O147" s="201"/>
      <c r="P147" s="201"/>
      <c r="Q147" s="202">
        <f>SUM(Q148:Q153)</f>
        <v>0</v>
      </c>
      <c r="R147" s="202">
        <f>SUM(R148:R153)</f>
        <v>0</v>
      </c>
      <c r="S147" s="201"/>
      <c r="T147" s="203">
        <f>SUM(T148:T153)</f>
        <v>0</v>
      </c>
      <c r="U147" s="201"/>
      <c r="V147" s="203">
        <f>SUM(V148:V153)</f>
        <v>4.67103</v>
      </c>
      <c r="W147" s="201"/>
      <c r="X147" s="204">
        <f>SUM(X148:X153)</f>
        <v>0</v>
      </c>
      <c r="Y147" s="12"/>
      <c r="Z147" s="12"/>
      <c r="AA147" s="12"/>
      <c r="AB147" s="12"/>
      <c r="AC147" s="12"/>
      <c r="AD147" s="12"/>
      <c r="AE147" s="12"/>
      <c r="AR147" s="205" t="s">
        <v>81</v>
      </c>
      <c r="AT147" s="206" t="s">
        <v>72</v>
      </c>
      <c r="AU147" s="206" t="s">
        <v>81</v>
      </c>
      <c r="AY147" s="205" t="s">
        <v>153</v>
      </c>
      <c r="BK147" s="207">
        <f>SUM(BK148:BK153)</f>
        <v>0</v>
      </c>
    </row>
    <row r="148" s="2" customFormat="1" ht="24.15" customHeight="1">
      <c r="A148" s="39"/>
      <c r="B148" s="40"/>
      <c r="C148" s="210" t="s">
        <v>240</v>
      </c>
      <c r="D148" s="210" t="s">
        <v>155</v>
      </c>
      <c r="E148" s="211" t="s">
        <v>602</v>
      </c>
      <c r="F148" s="212" t="s">
        <v>603</v>
      </c>
      <c r="G148" s="213" t="s">
        <v>496</v>
      </c>
      <c r="H148" s="214">
        <v>91</v>
      </c>
      <c r="I148" s="215"/>
      <c r="J148" s="215"/>
      <c r="K148" s="216">
        <f>ROUND(P148*H148,2)</f>
        <v>0</v>
      </c>
      <c r="L148" s="217"/>
      <c r="M148" s="45"/>
      <c r="N148" s="218" t="s">
        <v>20</v>
      </c>
      <c r="O148" s="219" t="s">
        <v>42</v>
      </c>
      <c r="P148" s="220">
        <f>I148+J148</f>
        <v>0</v>
      </c>
      <c r="Q148" s="220">
        <f>ROUND(I148*H148,2)</f>
        <v>0</v>
      </c>
      <c r="R148" s="220">
        <f>ROUND(J148*H148,2)</f>
        <v>0</v>
      </c>
      <c r="S148" s="85"/>
      <c r="T148" s="221">
        <f>S148*H148</f>
        <v>0</v>
      </c>
      <c r="U148" s="221">
        <v>0.00033</v>
      </c>
      <c r="V148" s="221">
        <f>U148*H148</f>
        <v>0.030030000000000001</v>
      </c>
      <c r="W148" s="221">
        <v>0</v>
      </c>
      <c r="X148" s="222">
        <f>W148*H148</f>
        <v>0</v>
      </c>
      <c r="Y148" s="39"/>
      <c r="Z148" s="39"/>
      <c r="AA148" s="39"/>
      <c r="AB148" s="39"/>
      <c r="AC148" s="39"/>
      <c r="AD148" s="39"/>
      <c r="AE148" s="39"/>
      <c r="AR148" s="223" t="s">
        <v>159</v>
      </c>
      <c r="AT148" s="223" t="s">
        <v>155</v>
      </c>
      <c r="AU148" s="223" t="s">
        <v>83</v>
      </c>
      <c r="AY148" s="18" t="s">
        <v>153</v>
      </c>
      <c r="BE148" s="224">
        <f>IF(O148="základní",K148,0)</f>
        <v>0</v>
      </c>
      <c r="BF148" s="224">
        <f>IF(O148="snížená",K148,0)</f>
        <v>0</v>
      </c>
      <c r="BG148" s="224">
        <f>IF(O148="zákl. přenesená",K148,0)</f>
        <v>0</v>
      </c>
      <c r="BH148" s="224">
        <f>IF(O148="sníž. přenesená",K148,0)</f>
        <v>0</v>
      </c>
      <c r="BI148" s="224">
        <f>IF(O148="nulová",K148,0)</f>
        <v>0</v>
      </c>
      <c r="BJ148" s="18" t="s">
        <v>81</v>
      </c>
      <c r="BK148" s="224">
        <f>ROUND(P148*H148,2)</f>
        <v>0</v>
      </c>
      <c r="BL148" s="18" t="s">
        <v>159</v>
      </c>
      <c r="BM148" s="223" t="s">
        <v>604</v>
      </c>
    </row>
    <row r="149" s="2" customFormat="1">
      <c r="A149" s="39"/>
      <c r="B149" s="40"/>
      <c r="C149" s="41"/>
      <c r="D149" s="225" t="s">
        <v>161</v>
      </c>
      <c r="E149" s="41"/>
      <c r="F149" s="226" t="s">
        <v>605</v>
      </c>
      <c r="G149" s="41"/>
      <c r="H149" s="41"/>
      <c r="I149" s="227"/>
      <c r="J149" s="227"/>
      <c r="K149" s="41"/>
      <c r="L149" s="41"/>
      <c r="M149" s="45"/>
      <c r="N149" s="228"/>
      <c r="O149" s="229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161</v>
      </c>
      <c r="AU149" s="18" t="s">
        <v>83</v>
      </c>
    </row>
    <row r="150" s="2" customFormat="1">
      <c r="A150" s="39"/>
      <c r="B150" s="40"/>
      <c r="C150" s="41"/>
      <c r="D150" s="230" t="s">
        <v>163</v>
      </c>
      <c r="E150" s="41"/>
      <c r="F150" s="231" t="s">
        <v>606</v>
      </c>
      <c r="G150" s="41"/>
      <c r="H150" s="41"/>
      <c r="I150" s="227"/>
      <c r="J150" s="227"/>
      <c r="K150" s="41"/>
      <c r="L150" s="41"/>
      <c r="M150" s="45"/>
      <c r="N150" s="228"/>
      <c r="O150" s="229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163</v>
      </c>
      <c r="AU150" s="18" t="s">
        <v>83</v>
      </c>
    </row>
    <row r="151" s="13" customFormat="1">
      <c r="A151" s="13"/>
      <c r="B151" s="232"/>
      <c r="C151" s="233"/>
      <c r="D151" s="225" t="s">
        <v>165</v>
      </c>
      <c r="E151" s="234" t="s">
        <v>20</v>
      </c>
      <c r="F151" s="235" t="s">
        <v>607</v>
      </c>
      <c r="G151" s="233"/>
      <c r="H151" s="236">
        <v>91</v>
      </c>
      <c r="I151" s="237"/>
      <c r="J151" s="237"/>
      <c r="K151" s="233"/>
      <c r="L151" s="233"/>
      <c r="M151" s="238"/>
      <c r="N151" s="239"/>
      <c r="O151" s="240"/>
      <c r="P151" s="240"/>
      <c r="Q151" s="240"/>
      <c r="R151" s="240"/>
      <c r="S151" s="240"/>
      <c r="T151" s="240"/>
      <c r="U151" s="240"/>
      <c r="V151" s="240"/>
      <c r="W151" s="240"/>
      <c r="X151" s="241"/>
      <c r="Y151" s="13"/>
      <c r="Z151" s="13"/>
      <c r="AA151" s="13"/>
      <c r="AB151" s="13"/>
      <c r="AC151" s="13"/>
      <c r="AD151" s="13"/>
      <c r="AE151" s="13"/>
      <c r="AT151" s="242" t="s">
        <v>165</v>
      </c>
      <c r="AU151" s="242" t="s">
        <v>83</v>
      </c>
      <c r="AV151" s="13" t="s">
        <v>83</v>
      </c>
      <c r="AW151" s="13" t="s">
        <v>5</v>
      </c>
      <c r="AX151" s="13" t="s">
        <v>81</v>
      </c>
      <c r="AY151" s="242" t="s">
        <v>153</v>
      </c>
    </row>
    <row r="152" s="2" customFormat="1" ht="24.15" customHeight="1">
      <c r="A152" s="39"/>
      <c r="B152" s="40"/>
      <c r="C152" s="254" t="s">
        <v>9</v>
      </c>
      <c r="D152" s="254" t="s">
        <v>303</v>
      </c>
      <c r="E152" s="255" t="s">
        <v>608</v>
      </c>
      <c r="F152" s="256" t="s">
        <v>609</v>
      </c>
      <c r="G152" s="257" t="s">
        <v>496</v>
      </c>
      <c r="H152" s="258">
        <v>91</v>
      </c>
      <c r="I152" s="259"/>
      <c r="J152" s="260"/>
      <c r="K152" s="261">
        <f>ROUND(P152*H152,2)</f>
        <v>0</v>
      </c>
      <c r="L152" s="260"/>
      <c r="M152" s="262"/>
      <c r="N152" s="263" t="s">
        <v>20</v>
      </c>
      <c r="O152" s="219" t="s">
        <v>42</v>
      </c>
      <c r="P152" s="220">
        <f>I152+J152</f>
        <v>0</v>
      </c>
      <c r="Q152" s="220">
        <f>ROUND(I152*H152,2)</f>
        <v>0</v>
      </c>
      <c r="R152" s="220">
        <f>ROUND(J152*H152,2)</f>
        <v>0</v>
      </c>
      <c r="S152" s="85"/>
      <c r="T152" s="221">
        <f>S152*H152</f>
        <v>0</v>
      </c>
      <c r="U152" s="221">
        <v>0.050999999999999997</v>
      </c>
      <c r="V152" s="221">
        <f>U152*H152</f>
        <v>4.641</v>
      </c>
      <c r="W152" s="221">
        <v>0</v>
      </c>
      <c r="X152" s="222">
        <f>W152*H152</f>
        <v>0</v>
      </c>
      <c r="Y152" s="39"/>
      <c r="Z152" s="39"/>
      <c r="AA152" s="39"/>
      <c r="AB152" s="39"/>
      <c r="AC152" s="39"/>
      <c r="AD152" s="39"/>
      <c r="AE152" s="39"/>
      <c r="AR152" s="223" t="s">
        <v>204</v>
      </c>
      <c r="AT152" s="223" t="s">
        <v>303</v>
      </c>
      <c r="AU152" s="223" t="s">
        <v>83</v>
      </c>
      <c r="AY152" s="18" t="s">
        <v>153</v>
      </c>
      <c r="BE152" s="224">
        <f>IF(O152="základní",K152,0)</f>
        <v>0</v>
      </c>
      <c r="BF152" s="224">
        <f>IF(O152="snížená",K152,0)</f>
        <v>0</v>
      </c>
      <c r="BG152" s="224">
        <f>IF(O152="zákl. přenesená",K152,0)</f>
        <v>0</v>
      </c>
      <c r="BH152" s="224">
        <f>IF(O152="sníž. přenesená",K152,0)</f>
        <v>0</v>
      </c>
      <c r="BI152" s="224">
        <f>IF(O152="nulová",K152,0)</f>
        <v>0</v>
      </c>
      <c r="BJ152" s="18" t="s">
        <v>81</v>
      </c>
      <c r="BK152" s="224">
        <f>ROUND(P152*H152,2)</f>
        <v>0</v>
      </c>
      <c r="BL152" s="18" t="s">
        <v>159</v>
      </c>
      <c r="BM152" s="223" t="s">
        <v>610</v>
      </c>
    </row>
    <row r="153" s="2" customFormat="1">
      <c r="A153" s="39"/>
      <c r="B153" s="40"/>
      <c r="C153" s="41"/>
      <c r="D153" s="225" t="s">
        <v>161</v>
      </c>
      <c r="E153" s="41"/>
      <c r="F153" s="226" t="s">
        <v>609</v>
      </c>
      <c r="G153" s="41"/>
      <c r="H153" s="41"/>
      <c r="I153" s="227"/>
      <c r="J153" s="227"/>
      <c r="K153" s="41"/>
      <c r="L153" s="41"/>
      <c r="M153" s="45"/>
      <c r="N153" s="228"/>
      <c r="O153" s="229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161</v>
      </c>
      <c r="AU153" s="18" t="s">
        <v>83</v>
      </c>
    </row>
    <row r="154" s="12" customFormat="1" ht="22.8" customHeight="1">
      <c r="A154" s="12"/>
      <c r="B154" s="193"/>
      <c r="C154" s="194"/>
      <c r="D154" s="195" t="s">
        <v>72</v>
      </c>
      <c r="E154" s="208" t="s">
        <v>159</v>
      </c>
      <c r="F154" s="208" t="s">
        <v>475</v>
      </c>
      <c r="G154" s="194"/>
      <c r="H154" s="194"/>
      <c r="I154" s="197"/>
      <c r="J154" s="197"/>
      <c r="K154" s="209">
        <f>BK154</f>
        <v>0</v>
      </c>
      <c r="L154" s="194"/>
      <c r="M154" s="199"/>
      <c r="N154" s="200"/>
      <c r="O154" s="201"/>
      <c r="P154" s="201"/>
      <c r="Q154" s="202">
        <f>SUM(Q155:Q172)</f>
        <v>0</v>
      </c>
      <c r="R154" s="202">
        <f>SUM(R155:R172)</f>
        <v>0</v>
      </c>
      <c r="S154" s="201"/>
      <c r="T154" s="203">
        <f>SUM(T155:T172)</f>
        <v>0</v>
      </c>
      <c r="U154" s="201"/>
      <c r="V154" s="203">
        <f>SUM(V155:V172)</f>
        <v>345.1582148</v>
      </c>
      <c r="W154" s="201"/>
      <c r="X154" s="204">
        <f>SUM(X155:X172)</f>
        <v>0</v>
      </c>
      <c r="Y154" s="12"/>
      <c r="Z154" s="12"/>
      <c r="AA154" s="12"/>
      <c r="AB154" s="12"/>
      <c r="AC154" s="12"/>
      <c r="AD154" s="12"/>
      <c r="AE154" s="12"/>
      <c r="AR154" s="205" t="s">
        <v>81</v>
      </c>
      <c r="AT154" s="206" t="s">
        <v>72</v>
      </c>
      <c r="AU154" s="206" t="s">
        <v>81</v>
      </c>
      <c r="AY154" s="205" t="s">
        <v>153</v>
      </c>
      <c r="BK154" s="207">
        <f>SUM(BK155:BK172)</f>
        <v>0</v>
      </c>
    </row>
    <row r="155" s="2" customFormat="1" ht="16.5" customHeight="1">
      <c r="A155" s="39"/>
      <c r="B155" s="40"/>
      <c r="C155" s="210" t="s">
        <v>256</v>
      </c>
      <c r="D155" s="210" t="s">
        <v>155</v>
      </c>
      <c r="E155" s="211" t="s">
        <v>611</v>
      </c>
      <c r="F155" s="212" t="s">
        <v>612</v>
      </c>
      <c r="G155" s="213" t="s">
        <v>243</v>
      </c>
      <c r="H155" s="214">
        <v>22.399999999999999</v>
      </c>
      <c r="I155" s="215"/>
      <c r="J155" s="215"/>
      <c r="K155" s="216">
        <f>ROUND(P155*H155,2)</f>
        <v>0</v>
      </c>
      <c r="L155" s="217"/>
      <c r="M155" s="45"/>
      <c r="N155" s="218" t="s">
        <v>20</v>
      </c>
      <c r="O155" s="219" t="s">
        <v>42</v>
      </c>
      <c r="P155" s="220">
        <f>I155+J155</f>
        <v>0</v>
      </c>
      <c r="Q155" s="220">
        <f>ROUND(I155*H155,2)</f>
        <v>0</v>
      </c>
      <c r="R155" s="220">
        <f>ROUND(J155*H155,2)</f>
        <v>0</v>
      </c>
      <c r="S155" s="85"/>
      <c r="T155" s="221">
        <f>S155*H155</f>
        <v>0</v>
      </c>
      <c r="U155" s="221">
        <v>0</v>
      </c>
      <c r="V155" s="221">
        <f>U155*H155</f>
        <v>0</v>
      </c>
      <c r="W155" s="221">
        <v>0</v>
      </c>
      <c r="X155" s="222">
        <f>W155*H155</f>
        <v>0</v>
      </c>
      <c r="Y155" s="39"/>
      <c r="Z155" s="39"/>
      <c r="AA155" s="39"/>
      <c r="AB155" s="39"/>
      <c r="AC155" s="39"/>
      <c r="AD155" s="39"/>
      <c r="AE155" s="39"/>
      <c r="AR155" s="223" t="s">
        <v>159</v>
      </c>
      <c r="AT155" s="223" t="s">
        <v>155</v>
      </c>
      <c r="AU155" s="223" t="s">
        <v>83</v>
      </c>
      <c r="AY155" s="18" t="s">
        <v>153</v>
      </c>
      <c r="BE155" s="224">
        <f>IF(O155="základní",K155,0)</f>
        <v>0</v>
      </c>
      <c r="BF155" s="224">
        <f>IF(O155="snížená",K155,0)</f>
        <v>0</v>
      </c>
      <c r="BG155" s="224">
        <f>IF(O155="zákl. přenesená",K155,0)</f>
        <v>0</v>
      </c>
      <c r="BH155" s="224">
        <f>IF(O155="sníž. přenesená",K155,0)</f>
        <v>0</v>
      </c>
      <c r="BI155" s="224">
        <f>IF(O155="nulová",K155,0)</f>
        <v>0</v>
      </c>
      <c r="BJ155" s="18" t="s">
        <v>81</v>
      </c>
      <c r="BK155" s="224">
        <f>ROUND(P155*H155,2)</f>
        <v>0</v>
      </c>
      <c r="BL155" s="18" t="s">
        <v>159</v>
      </c>
      <c r="BM155" s="223" t="s">
        <v>613</v>
      </c>
    </row>
    <row r="156" s="2" customFormat="1">
      <c r="A156" s="39"/>
      <c r="B156" s="40"/>
      <c r="C156" s="41"/>
      <c r="D156" s="225" t="s">
        <v>161</v>
      </c>
      <c r="E156" s="41"/>
      <c r="F156" s="226" t="s">
        <v>614</v>
      </c>
      <c r="G156" s="41"/>
      <c r="H156" s="41"/>
      <c r="I156" s="227"/>
      <c r="J156" s="227"/>
      <c r="K156" s="41"/>
      <c r="L156" s="41"/>
      <c r="M156" s="45"/>
      <c r="N156" s="228"/>
      <c r="O156" s="229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161</v>
      </c>
      <c r="AU156" s="18" t="s">
        <v>83</v>
      </c>
    </row>
    <row r="157" s="2" customFormat="1">
      <c r="A157" s="39"/>
      <c r="B157" s="40"/>
      <c r="C157" s="41"/>
      <c r="D157" s="230" t="s">
        <v>163</v>
      </c>
      <c r="E157" s="41"/>
      <c r="F157" s="231" t="s">
        <v>615</v>
      </c>
      <c r="G157" s="41"/>
      <c r="H157" s="41"/>
      <c r="I157" s="227"/>
      <c r="J157" s="227"/>
      <c r="K157" s="41"/>
      <c r="L157" s="41"/>
      <c r="M157" s="45"/>
      <c r="N157" s="228"/>
      <c r="O157" s="229"/>
      <c r="P157" s="85"/>
      <c r="Q157" s="85"/>
      <c r="R157" s="85"/>
      <c r="S157" s="85"/>
      <c r="T157" s="85"/>
      <c r="U157" s="85"/>
      <c r="V157" s="85"/>
      <c r="W157" s="85"/>
      <c r="X157" s="86"/>
      <c r="Y157" s="39"/>
      <c r="Z157" s="39"/>
      <c r="AA157" s="39"/>
      <c r="AB157" s="39"/>
      <c r="AC157" s="39"/>
      <c r="AD157" s="39"/>
      <c r="AE157" s="39"/>
      <c r="AT157" s="18" t="s">
        <v>163</v>
      </c>
      <c r="AU157" s="18" t="s">
        <v>83</v>
      </c>
    </row>
    <row r="158" s="13" customFormat="1">
      <c r="A158" s="13"/>
      <c r="B158" s="232"/>
      <c r="C158" s="233"/>
      <c r="D158" s="225" t="s">
        <v>165</v>
      </c>
      <c r="E158" s="234" t="s">
        <v>20</v>
      </c>
      <c r="F158" s="235" t="s">
        <v>616</v>
      </c>
      <c r="G158" s="233"/>
      <c r="H158" s="236">
        <v>22.399999999999999</v>
      </c>
      <c r="I158" s="237"/>
      <c r="J158" s="237"/>
      <c r="K158" s="233"/>
      <c r="L158" s="233"/>
      <c r="M158" s="238"/>
      <c r="N158" s="239"/>
      <c r="O158" s="240"/>
      <c r="P158" s="240"/>
      <c r="Q158" s="240"/>
      <c r="R158" s="240"/>
      <c r="S158" s="240"/>
      <c r="T158" s="240"/>
      <c r="U158" s="240"/>
      <c r="V158" s="240"/>
      <c r="W158" s="240"/>
      <c r="X158" s="241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83</v>
      </c>
      <c r="AV158" s="13" t="s">
        <v>83</v>
      </c>
      <c r="AW158" s="13" t="s">
        <v>5</v>
      </c>
      <c r="AX158" s="13" t="s">
        <v>81</v>
      </c>
      <c r="AY158" s="242" t="s">
        <v>153</v>
      </c>
    </row>
    <row r="159" s="2" customFormat="1" ht="24.15" customHeight="1">
      <c r="A159" s="39"/>
      <c r="B159" s="40"/>
      <c r="C159" s="210" t="s">
        <v>263</v>
      </c>
      <c r="D159" s="210" t="s">
        <v>155</v>
      </c>
      <c r="E159" s="211" t="s">
        <v>617</v>
      </c>
      <c r="F159" s="212" t="s">
        <v>618</v>
      </c>
      <c r="G159" s="213" t="s">
        <v>158</v>
      </c>
      <c r="H159" s="214">
        <v>128</v>
      </c>
      <c r="I159" s="215"/>
      <c r="J159" s="215"/>
      <c r="K159" s="216">
        <f>ROUND(P159*H159,2)</f>
        <v>0</v>
      </c>
      <c r="L159" s="217"/>
      <c r="M159" s="45"/>
      <c r="N159" s="218" t="s">
        <v>20</v>
      </c>
      <c r="O159" s="219" t="s">
        <v>42</v>
      </c>
      <c r="P159" s="220">
        <f>I159+J159</f>
        <v>0</v>
      </c>
      <c r="Q159" s="220">
        <f>ROUND(I159*H159,2)</f>
        <v>0</v>
      </c>
      <c r="R159" s="220">
        <f>ROUND(J159*H159,2)</f>
        <v>0</v>
      </c>
      <c r="S159" s="85"/>
      <c r="T159" s="221">
        <f>S159*H159</f>
        <v>0</v>
      </c>
      <c r="U159" s="221">
        <v>0.00165</v>
      </c>
      <c r="V159" s="221">
        <f>U159*H159</f>
        <v>0.2112</v>
      </c>
      <c r="W159" s="221">
        <v>0</v>
      </c>
      <c r="X159" s="222">
        <f>W159*H159</f>
        <v>0</v>
      </c>
      <c r="Y159" s="39"/>
      <c r="Z159" s="39"/>
      <c r="AA159" s="39"/>
      <c r="AB159" s="39"/>
      <c r="AC159" s="39"/>
      <c r="AD159" s="39"/>
      <c r="AE159" s="39"/>
      <c r="AR159" s="223" t="s">
        <v>159</v>
      </c>
      <c r="AT159" s="223" t="s">
        <v>155</v>
      </c>
      <c r="AU159" s="223" t="s">
        <v>83</v>
      </c>
      <c r="AY159" s="18" t="s">
        <v>153</v>
      </c>
      <c r="BE159" s="224">
        <f>IF(O159="základní",K159,0)</f>
        <v>0</v>
      </c>
      <c r="BF159" s="224">
        <f>IF(O159="snížená",K159,0)</f>
        <v>0</v>
      </c>
      <c r="BG159" s="224">
        <f>IF(O159="zákl. přenesená",K159,0)</f>
        <v>0</v>
      </c>
      <c r="BH159" s="224">
        <f>IF(O159="sníž. přenesená",K159,0)</f>
        <v>0</v>
      </c>
      <c r="BI159" s="224">
        <f>IF(O159="nulová",K159,0)</f>
        <v>0</v>
      </c>
      <c r="BJ159" s="18" t="s">
        <v>81</v>
      </c>
      <c r="BK159" s="224">
        <f>ROUND(P159*H159,2)</f>
        <v>0</v>
      </c>
      <c r="BL159" s="18" t="s">
        <v>159</v>
      </c>
      <c r="BM159" s="223" t="s">
        <v>619</v>
      </c>
    </row>
    <row r="160" s="2" customFormat="1">
      <c r="A160" s="39"/>
      <c r="B160" s="40"/>
      <c r="C160" s="41"/>
      <c r="D160" s="225" t="s">
        <v>161</v>
      </c>
      <c r="E160" s="41"/>
      <c r="F160" s="226" t="s">
        <v>620</v>
      </c>
      <c r="G160" s="41"/>
      <c r="H160" s="41"/>
      <c r="I160" s="227"/>
      <c r="J160" s="227"/>
      <c r="K160" s="41"/>
      <c r="L160" s="41"/>
      <c r="M160" s="45"/>
      <c r="N160" s="228"/>
      <c r="O160" s="229"/>
      <c r="P160" s="85"/>
      <c r="Q160" s="85"/>
      <c r="R160" s="85"/>
      <c r="S160" s="85"/>
      <c r="T160" s="85"/>
      <c r="U160" s="85"/>
      <c r="V160" s="85"/>
      <c r="W160" s="85"/>
      <c r="X160" s="86"/>
      <c r="Y160" s="39"/>
      <c r="Z160" s="39"/>
      <c r="AA160" s="39"/>
      <c r="AB160" s="39"/>
      <c r="AC160" s="39"/>
      <c r="AD160" s="39"/>
      <c r="AE160" s="39"/>
      <c r="AT160" s="18" t="s">
        <v>161</v>
      </c>
      <c r="AU160" s="18" t="s">
        <v>83</v>
      </c>
    </row>
    <row r="161" s="2" customFormat="1">
      <c r="A161" s="39"/>
      <c r="B161" s="40"/>
      <c r="C161" s="41"/>
      <c r="D161" s="230" t="s">
        <v>163</v>
      </c>
      <c r="E161" s="41"/>
      <c r="F161" s="231" t="s">
        <v>621</v>
      </c>
      <c r="G161" s="41"/>
      <c r="H161" s="41"/>
      <c r="I161" s="227"/>
      <c r="J161" s="227"/>
      <c r="K161" s="41"/>
      <c r="L161" s="41"/>
      <c r="M161" s="45"/>
      <c r="N161" s="228"/>
      <c r="O161" s="229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163</v>
      </c>
      <c r="AU161" s="18" t="s">
        <v>83</v>
      </c>
    </row>
    <row r="162" s="13" customFormat="1">
      <c r="A162" s="13"/>
      <c r="B162" s="232"/>
      <c r="C162" s="233"/>
      <c r="D162" s="225" t="s">
        <v>165</v>
      </c>
      <c r="E162" s="234" t="s">
        <v>20</v>
      </c>
      <c r="F162" s="235" t="s">
        <v>622</v>
      </c>
      <c r="G162" s="233"/>
      <c r="H162" s="236">
        <v>128</v>
      </c>
      <c r="I162" s="237"/>
      <c r="J162" s="237"/>
      <c r="K162" s="233"/>
      <c r="L162" s="233"/>
      <c r="M162" s="238"/>
      <c r="N162" s="239"/>
      <c r="O162" s="240"/>
      <c r="P162" s="240"/>
      <c r="Q162" s="240"/>
      <c r="R162" s="240"/>
      <c r="S162" s="240"/>
      <c r="T162" s="240"/>
      <c r="U162" s="240"/>
      <c r="V162" s="240"/>
      <c r="W162" s="240"/>
      <c r="X162" s="241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83</v>
      </c>
      <c r="AV162" s="13" t="s">
        <v>83</v>
      </c>
      <c r="AW162" s="13" t="s">
        <v>5</v>
      </c>
      <c r="AX162" s="13" t="s">
        <v>81</v>
      </c>
      <c r="AY162" s="242" t="s">
        <v>153</v>
      </c>
    </row>
    <row r="163" s="2" customFormat="1" ht="16.5" customHeight="1">
      <c r="A163" s="39"/>
      <c r="B163" s="40"/>
      <c r="C163" s="254" t="s">
        <v>270</v>
      </c>
      <c r="D163" s="254" t="s">
        <v>303</v>
      </c>
      <c r="E163" s="255" t="s">
        <v>623</v>
      </c>
      <c r="F163" s="256" t="s">
        <v>624</v>
      </c>
      <c r="G163" s="257" t="s">
        <v>158</v>
      </c>
      <c r="H163" s="258">
        <v>128</v>
      </c>
      <c r="I163" s="259"/>
      <c r="J163" s="260"/>
      <c r="K163" s="261">
        <f>ROUND(P163*H163,2)</f>
        <v>0</v>
      </c>
      <c r="L163" s="260"/>
      <c r="M163" s="262"/>
      <c r="N163" s="263" t="s">
        <v>20</v>
      </c>
      <c r="O163" s="219" t="s">
        <v>42</v>
      </c>
      <c r="P163" s="220">
        <f>I163+J163</f>
        <v>0</v>
      </c>
      <c r="Q163" s="220">
        <f>ROUND(I163*H163,2)</f>
        <v>0</v>
      </c>
      <c r="R163" s="220">
        <f>ROUND(J163*H163,2)</f>
        <v>0</v>
      </c>
      <c r="S163" s="85"/>
      <c r="T163" s="221">
        <f>S163*H163</f>
        <v>0</v>
      </c>
      <c r="U163" s="221">
        <v>0.040000000000000001</v>
      </c>
      <c r="V163" s="221">
        <f>U163*H163</f>
        <v>5.1200000000000001</v>
      </c>
      <c r="W163" s="221">
        <v>0</v>
      </c>
      <c r="X163" s="222">
        <f>W163*H163</f>
        <v>0</v>
      </c>
      <c r="Y163" s="39"/>
      <c r="Z163" s="39"/>
      <c r="AA163" s="39"/>
      <c r="AB163" s="39"/>
      <c r="AC163" s="39"/>
      <c r="AD163" s="39"/>
      <c r="AE163" s="39"/>
      <c r="AR163" s="223" t="s">
        <v>204</v>
      </c>
      <c r="AT163" s="223" t="s">
        <v>303</v>
      </c>
      <c r="AU163" s="223" t="s">
        <v>83</v>
      </c>
      <c r="AY163" s="18" t="s">
        <v>153</v>
      </c>
      <c r="BE163" s="224">
        <f>IF(O163="základní",K163,0)</f>
        <v>0</v>
      </c>
      <c r="BF163" s="224">
        <f>IF(O163="snížená",K163,0)</f>
        <v>0</v>
      </c>
      <c r="BG163" s="224">
        <f>IF(O163="zákl. přenesená",K163,0)</f>
        <v>0</v>
      </c>
      <c r="BH163" s="224">
        <f>IF(O163="sníž. přenesená",K163,0)</f>
        <v>0</v>
      </c>
      <c r="BI163" s="224">
        <f>IF(O163="nulová",K163,0)</f>
        <v>0</v>
      </c>
      <c r="BJ163" s="18" t="s">
        <v>81</v>
      </c>
      <c r="BK163" s="224">
        <f>ROUND(P163*H163,2)</f>
        <v>0</v>
      </c>
      <c r="BL163" s="18" t="s">
        <v>159</v>
      </c>
      <c r="BM163" s="223" t="s">
        <v>625</v>
      </c>
    </row>
    <row r="164" s="2" customFormat="1">
      <c r="A164" s="39"/>
      <c r="B164" s="40"/>
      <c r="C164" s="41"/>
      <c r="D164" s="225" t="s">
        <v>161</v>
      </c>
      <c r="E164" s="41"/>
      <c r="F164" s="226" t="s">
        <v>624</v>
      </c>
      <c r="G164" s="41"/>
      <c r="H164" s="41"/>
      <c r="I164" s="227"/>
      <c r="J164" s="227"/>
      <c r="K164" s="41"/>
      <c r="L164" s="41"/>
      <c r="M164" s="45"/>
      <c r="N164" s="228"/>
      <c r="O164" s="229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161</v>
      </c>
      <c r="AU164" s="18" t="s">
        <v>83</v>
      </c>
    </row>
    <row r="165" s="2" customFormat="1" ht="33" customHeight="1">
      <c r="A165" s="39"/>
      <c r="B165" s="40"/>
      <c r="C165" s="210" t="s">
        <v>278</v>
      </c>
      <c r="D165" s="210" t="s">
        <v>155</v>
      </c>
      <c r="E165" s="211" t="s">
        <v>626</v>
      </c>
      <c r="F165" s="212" t="s">
        <v>627</v>
      </c>
      <c r="G165" s="213" t="s">
        <v>243</v>
      </c>
      <c r="H165" s="214">
        <v>33.600000000000001</v>
      </c>
      <c r="I165" s="215"/>
      <c r="J165" s="215"/>
      <c r="K165" s="216">
        <f>ROUND(P165*H165,2)</f>
        <v>0</v>
      </c>
      <c r="L165" s="217"/>
      <c r="M165" s="45"/>
      <c r="N165" s="218" t="s">
        <v>20</v>
      </c>
      <c r="O165" s="219" t="s">
        <v>42</v>
      </c>
      <c r="P165" s="220">
        <f>I165+J165</f>
        <v>0</v>
      </c>
      <c r="Q165" s="220">
        <f>ROUND(I165*H165,2)</f>
        <v>0</v>
      </c>
      <c r="R165" s="220">
        <f>ROUND(J165*H165,2)</f>
        <v>0</v>
      </c>
      <c r="S165" s="85"/>
      <c r="T165" s="221">
        <f>S165*H165</f>
        <v>0</v>
      </c>
      <c r="U165" s="221">
        <v>0</v>
      </c>
      <c r="V165" s="221">
        <f>U165*H165</f>
        <v>0</v>
      </c>
      <c r="W165" s="221">
        <v>0</v>
      </c>
      <c r="X165" s="222">
        <f>W165*H165</f>
        <v>0</v>
      </c>
      <c r="Y165" s="39"/>
      <c r="Z165" s="39"/>
      <c r="AA165" s="39"/>
      <c r="AB165" s="39"/>
      <c r="AC165" s="39"/>
      <c r="AD165" s="39"/>
      <c r="AE165" s="39"/>
      <c r="AR165" s="223" t="s">
        <v>159</v>
      </c>
      <c r="AT165" s="223" t="s">
        <v>155</v>
      </c>
      <c r="AU165" s="223" t="s">
        <v>83</v>
      </c>
      <c r="AY165" s="18" t="s">
        <v>153</v>
      </c>
      <c r="BE165" s="224">
        <f>IF(O165="základní",K165,0)</f>
        <v>0</v>
      </c>
      <c r="BF165" s="224">
        <f>IF(O165="snížená",K165,0)</f>
        <v>0</v>
      </c>
      <c r="BG165" s="224">
        <f>IF(O165="zákl. přenesená",K165,0)</f>
        <v>0</v>
      </c>
      <c r="BH165" s="224">
        <f>IF(O165="sníž. přenesená",K165,0)</f>
        <v>0</v>
      </c>
      <c r="BI165" s="224">
        <f>IF(O165="nulová",K165,0)</f>
        <v>0</v>
      </c>
      <c r="BJ165" s="18" t="s">
        <v>81</v>
      </c>
      <c r="BK165" s="224">
        <f>ROUND(P165*H165,2)</f>
        <v>0</v>
      </c>
      <c r="BL165" s="18" t="s">
        <v>159</v>
      </c>
      <c r="BM165" s="223" t="s">
        <v>628</v>
      </c>
    </row>
    <row r="166" s="2" customFormat="1">
      <c r="A166" s="39"/>
      <c r="B166" s="40"/>
      <c r="C166" s="41"/>
      <c r="D166" s="225" t="s">
        <v>161</v>
      </c>
      <c r="E166" s="41"/>
      <c r="F166" s="226" t="s">
        <v>629</v>
      </c>
      <c r="G166" s="41"/>
      <c r="H166" s="41"/>
      <c r="I166" s="227"/>
      <c r="J166" s="227"/>
      <c r="K166" s="41"/>
      <c r="L166" s="41"/>
      <c r="M166" s="45"/>
      <c r="N166" s="228"/>
      <c r="O166" s="229"/>
      <c r="P166" s="85"/>
      <c r="Q166" s="85"/>
      <c r="R166" s="85"/>
      <c r="S166" s="85"/>
      <c r="T166" s="85"/>
      <c r="U166" s="85"/>
      <c r="V166" s="85"/>
      <c r="W166" s="85"/>
      <c r="X166" s="86"/>
      <c r="Y166" s="39"/>
      <c r="Z166" s="39"/>
      <c r="AA166" s="39"/>
      <c r="AB166" s="39"/>
      <c r="AC166" s="39"/>
      <c r="AD166" s="39"/>
      <c r="AE166" s="39"/>
      <c r="AT166" s="18" t="s">
        <v>161</v>
      </c>
      <c r="AU166" s="18" t="s">
        <v>83</v>
      </c>
    </row>
    <row r="167" s="2" customFormat="1">
      <c r="A167" s="39"/>
      <c r="B167" s="40"/>
      <c r="C167" s="41"/>
      <c r="D167" s="230" t="s">
        <v>163</v>
      </c>
      <c r="E167" s="41"/>
      <c r="F167" s="231" t="s">
        <v>630</v>
      </c>
      <c r="G167" s="41"/>
      <c r="H167" s="41"/>
      <c r="I167" s="227"/>
      <c r="J167" s="227"/>
      <c r="K167" s="41"/>
      <c r="L167" s="41"/>
      <c r="M167" s="45"/>
      <c r="N167" s="228"/>
      <c r="O167" s="229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83</v>
      </c>
    </row>
    <row r="168" s="13" customFormat="1">
      <c r="A168" s="13"/>
      <c r="B168" s="232"/>
      <c r="C168" s="233"/>
      <c r="D168" s="225" t="s">
        <v>165</v>
      </c>
      <c r="E168" s="234" t="s">
        <v>20</v>
      </c>
      <c r="F168" s="235" t="s">
        <v>631</v>
      </c>
      <c r="G168" s="233"/>
      <c r="H168" s="236">
        <v>33.600000000000001</v>
      </c>
      <c r="I168" s="237"/>
      <c r="J168" s="237"/>
      <c r="K168" s="233"/>
      <c r="L168" s="233"/>
      <c r="M168" s="238"/>
      <c r="N168" s="239"/>
      <c r="O168" s="240"/>
      <c r="P168" s="240"/>
      <c r="Q168" s="240"/>
      <c r="R168" s="240"/>
      <c r="S168" s="240"/>
      <c r="T168" s="240"/>
      <c r="U168" s="240"/>
      <c r="V168" s="240"/>
      <c r="W168" s="240"/>
      <c r="X168" s="241"/>
      <c r="Y168" s="13"/>
      <c r="Z168" s="13"/>
      <c r="AA168" s="13"/>
      <c r="AB168" s="13"/>
      <c r="AC168" s="13"/>
      <c r="AD168" s="13"/>
      <c r="AE168" s="13"/>
      <c r="AT168" s="242" t="s">
        <v>165</v>
      </c>
      <c r="AU168" s="242" t="s">
        <v>83</v>
      </c>
      <c r="AV168" s="13" t="s">
        <v>83</v>
      </c>
      <c r="AW168" s="13" t="s">
        <v>5</v>
      </c>
      <c r="AX168" s="13" t="s">
        <v>81</v>
      </c>
      <c r="AY168" s="242" t="s">
        <v>153</v>
      </c>
    </row>
    <row r="169" s="2" customFormat="1" ht="24.15" customHeight="1">
      <c r="A169" s="39"/>
      <c r="B169" s="40"/>
      <c r="C169" s="210" t="s">
        <v>284</v>
      </c>
      <c r="D169" s="210" t="s">
        <v>155</v>
      </c>
      <c r="E169" s="211" t="s">
        <v>632</v>
      </c>
      <c r="F169" s="212" t="s">
        <v>633</v>
      </c>
      <c r="G169" s="213" t="s">
        <v>235</v>
      </c>
      <c r="H169" s="214">
        <v>556.91999999999996</v>
      </c>
      <c r="I169" s="215"/>
      <c r="J169" s="215"/>
      <c r="K169" s="216">
        <f>ROUND(P169*H169,2)</f>
        <v>0</v>
      </c>
      <c r="L169" s="217"/>
      <c r="M169" s="45"/>
      <c r="N169" s="218" t="s">
        <v>20</v>
      </c>
      <c r="O169" s="219" t="s">
        <v>42</v>
      </c>
      <c r="P169" s="220">
        <f>I169+J169</f>
        <v>0</v>
      </c>
      <c r="Q169" s="220">
        <f>ROUND(I169*H169,2)</f>
        <v>0</v>
      </c>
      <c r="R169" s="220">
        <f>ROUND(J169*H169,2)</f>
        <v>0</v>
      </c>
      <c r="S169" s="85"/>
      <c r="T169" s="221">
        <f>S169*H169</f>
        <v>0</v>
      </c>
      <c r="U169" s="221">
        <v>0.61019000000000001</v>
      </c>
      <c r="V169" s="221">
        <f>U169*H169</f>
        <v>339.82701479999997</v>
      </c>
      <c r="W169" s="221">
        <v>0</v>
      </c>
      <c r="X169" s="222">
        <f>W169*H169</f>
        <v>0</v>
      </c>
      <c r="Y169" s="39"/>
      <c r="Z169" s="39"/>
      <c r="AA169" s="39"/>
      <c r="AB169" s="39"/>
      <c r="AC169" s="39"/>
      <c r="AD169" s="39"/>
      <c r="AE169" s="39"/>
      <c r="AR169" s="223" t="s">
        <v>159</v>
      </c>
      <c r="AT169" s="223" t="s">
        <v>155</v>
      </c>
      <c r="AU169" s="223" t="s">
        <v>83</v>
      </c>
      <c r="AY169" s="18" t="s">
        <v>153</v>
      </c>
      <c r="BE169" s="224">
        <f>IF(O169="základní",K169,0)</f>
        <v>0</v>
      </c>
      <c r="BF169" s="224">
        <f>IF(O169="snížená",K169,0)</f>
        <v>0</v>
      </c>
      <c r="BG169" s="224">
        <f>IF(O169="zákl. přenesená",K169,0)</f>
        <v>0</v>
      </c>
      <c r="BH169" s="224">
        <f>IF(O169="sníž. přenesená",K169,0)</f>
        <v>0</v>
      </c>
      <c r="BI169" s="224">
        <f>IF(O169="nulová",K169,0)</f>
        <v>0</v>
      </c>
      <c r="BJ169" s="18" t="s">
        <v>81</v>
      </c>
      <c r="BK169" s="224">
        <f>ROUND(P169*H169,2)</f>
        <v>0</v>
      </c>
      <c r="BL169" s="18" t="s">
        <v>159</v>
      </c>
      <c r="BM169" s="223" t="s">
        <v>634</v>
      </c>
    </row>
    <row r="170" s="2" customFormat="1">
      <c r="A170" s="39"/>
      <c r="B170" s="40"/>
      <c r="C170" s="41"/>
      <c r="D170" s="225" t="s">
        <v>161</v>
      </c>
      <c r="E170" s="41"/>
      <c r="F170" s="226" t="s">
        <v>635</v>
      </c>
      <c r="G170" s="41"/>
      <c r="H170" s="41"/>
      <c r="I170" s="227"/>
      <c r="J170" s="227"/>
      <c r="K170" s="41"/>
      <c r="L170" s="41"/>
      <c r="M170" s="45"/>
      <c r="N170" s="228"/>
      <c r="O170" s="229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161</v>
      </c>
      <c r="AU170" s="18" t="s">
        <v>83</v>
      </c>
    </row>
    <row r="171" s="2" customFormat="1">
      <c r="A171" s="39"/>
      <c r="B171" s="40"/>
      <c r="C171" s="41"/>
      <c r="D171" s="230" t="s">
        <v>163</v>
      </c>
      <c r="E171" s="41"/>
      <c r="F171" s="231" t="s">
        <v>636</v>
      </c>
      <c r="G171" s="41"/>
      <c r="H171" s="41"/>
      <c r="I171" s="227"/>
      <c r="J171" s="227"/>
      <c r="K171" s="41"/>
      <c r="L171" s="41"/>
      <c r="M171" s="45"/>
      <c r="N171" s="228"/>
      <c r="O171" s="229"/>
      <c r="P171" s="85"/>
      <c r="Q171" s="85"/>
      <c r="R171" s="85"/>
      <c r="S171" s="85"/>
      <c r="T171" s="85"/>
      <c r="U171" s="85"/>
      <c r="V171" s="85"/>
      <c r="W171" s="85"/>
      <c r="X171" s="86"/>
      <c r="Y171" s="39"/>
      <c r="Z171" s="39"/>
      <c r="AA171" s="39"/>
      <c r="AB171" s="39"/>
      <c r="AC171" s="39"/>
      <c r="AD171" s="39"/>
      <c r="AE171" s="39"/>
      <c r="AT171" s="18" t="s">
        <v>163</v>
      </c>
      <c r="AU171" s="18" t="s">
        <v>83</v>
      </c>
    </row>
    <row r="172" s="13" customFormat="1">
      <c r="A172" s="13"/>
      <c r="B172" s="232"/>
      <c r="C172" s="233"/>
      <c r="D172" s="225" t="s">
        <v>165</v>
      </c>
      <c r="E172" s="234" t="s">
        <v>20</v>
      </c>
      <c r="F172" s="235" t="s">
        <v>637</v>
      </c>
      <c r="G172" s="233"/>
      <c r="H172" s="236">
        <v>556.91999999999996</v>
      </c>
      <c r="I172" s="237"/>
      <c r="J172" s="237"/>
      <c r="K172" s="233"/>
      <c r="L172" s="233"/>
      <c r="M172" s="238"/>
      <c r="N172" s="239"/>
      <c r="O172" s="240"/>
      <c r="P172" s="240"/>
      <c r="Q172" s="240"/>
      <c r="R172" s="240"/>
      <c r="S172" s="240"/>
      <c r="T172" s="240"/>
      <c r="U172" s="240"/>
      <c r="V172" s="240"/>
      <c r="W172" s="240"/>
      <c r="X172" s="241"/>
      <c r="Y172" s="13"/>
      <c r="Z172" s="13"/>
      <c r="AA172" s="13"/>
      <c r="AB172" s="13"/>
      <c r="AC172" s="13"/>
      <c r="AD172" s="13"/>
      <c r="AE172" s="13"/>
      <c r="AT172" s="242" t="s">
        <v>165</v>
      </c>
      <c r="AU172" s="242" t="s">
        <v>83</v>
      </c>
      <c r="AV172" s="13" t="s">
        <v>83</v>
      </c>
      <c r="AW172" s="13" t="s">
        <v>5</v>
      </c>
      <c r="AX172" s="13" t="s">
        <v>81</v>
      </c>
      <c r="AY172" s="242" t="s">
        <v>153</v>
      </c>
    </row>
    <row r="173" s="12" customFormat="1" ht="22.8" customHeight="1">
      <c r="A173" s="12"/>
      <c r="B173" s="193"/>
      <c r="C173" s="194"/>
      <c r="D173" s="195" t="s">
        <v>72</v>
      </c>
      <c r="E173" s="208" t="s">
        <v>208</v>
      </c>
      <c r="F173" s="208" t="s">
        <v>372</v>
      </c>
      <c r="G173" s="194"/>
      <c r="H173" s="194"/>
      <c r="I173" s="197"/>
      <c r="J173" s="197"/>
      <c r="K173" s="209">
        <f>BK173</f>
        <v>0</v>
      </c>
      <c r="L173" s="194"/>
      <c r="M173" s="199"/>
      <c r="N173" s="200"/>
      <c r="O173" s="201"/>
      <c r="P173" s="201"/>
      <c r="Q173" s="202">
        <f>SUM(Q174:Q188)</f>
        <v>0</v>
      </c>
      <c r="R173" s="202">
        <f>SUM(R174:R188)</f>
        <v>0</v>
      </c>
      <c r="S173" s="201"/>
      <c r="T173" s="203">
        <f>SUM(T174:T188)</f>
        <v>0</v>
      </c>
      <c r="U173" s="201"/>
      <c r="V173" s="203">
        <f>SUM(V174:V188)</f>
        <v>466.58014365999998</v>
      </c>
      <c r="W173" s="201"/>
      <c r="X173" s="204">
        <f>SUM(X174:X188)</f>
        <v>0</v>
      </c>
      <c r="Y173" s="12"/>
      <c r="Z173" s="12"/>
      <c r="AA173" s="12"/>
      <c r="AB173" s="12"/>
      <c r="AC173" s="12"/>
      <c r="AD173" s="12"/>
      <c r="AE173" s="12"/>
      <c r="AR173" s="205" t="s">
        <v>81</v>
      </c>
      <c r="AT173" s="206" t="s">
        <v>72</v>
      </c>
      <c r="AU173" s="206" t="s">
        <v>81</v>
      </c>
      <c r="AY173" s="205" t="s">
        <v>153</v>
      </c>
      <c r="BK173" s="207">
        <f>SUM(BK174:BK188)</f>
        <v>0</v>
      </c>
    </row>
    <row r="174" s="2" customFormat="1" ht="24.15" customHeight="1">
      <c r="A174" s="39"/>
      <c r="B174" s="40"/>
      <c r="C174" s="210" t="s">
        <v>8</v>
      </c>
      <c r="D174" s="210" t="s">
        <v>155</v>
      </c>
      <c r="E174" s="211" t="s">
        <v>638</v>
      </c>
      <c r="F174" s="212" t="s">
        <v>639</v>
      </c>
      <c r="G174" s="213" t="s">
        <v>496</v>
      </c>
      <c r="H174" s="214">
        <v>160</v>
      </c>
      <c r="I174" s="215"/>
      <c r="J174" s="215"/>
      <c r="K174" s="216">
        <f>ROUND(P174*H174,2)</f>
        <v>0</v>
      </c>
      <c r="L174" s="217"/>
      <c r="M174" s="45"/>
      <c r="N174" s="218" t="s">
        <v>20</v>
      </c>
      <c r="O174" s="219" t="s">
        <v>42</v>
      </c>
      <c r="P174" s="220">
        <f>I174+J174</f>
        <v>0</v>
      </c>
      <c r="Q174" s="220">
        <f>ROUND(I174*H174,2)</f>
        <v>0</v>
      </c>
      <c r="R174" s="220">
        <f>ROUND(J174*H174,2)</f>
        <v>0</v>
      </c>
      <c r="S174" s="85"/>
      <c r="T174" s="221">
        <f>S174*H174</f>
        <v>0</v>
      </c>
      <c r="U174" s="221">
        <v>0.88534999999999997</v>
      </c>
      <c r="V174" s="221">
        <f>U174*H174</f>
        <v>141.65600000000001</v>
      </c>
      <c r="W174" s="221">
        <v>0</v>
      </c>
      <c r="X174" s="222">
        <f>W174*H174</f>
        <v>0</v>
      </c>
      <c r="Y174" s="39"/>
      <c r="Z174" s="39"/>
      <c r="AA174" s="39"/>
      <c r="AB174" s="39"/>
      <c r="AC174" s="39"/>
      <c r="AD174" s="39"/>
      <c r="AE174" s="39"/>
      <c r="AR174" s="223" t="s">
        <v>159</v>
      </c>
      <c r="AT174" s="223" t="s">
        <v>155</v>
      </c>
      <c r="AU174" s="223" t="s">
        <v>83</v>
      </c>
      <c r="AY174" s="18" t="s">
        <v>153</v>
      </c>
      <c r="BE174" s="224">
        <f>IF(O174="základní",K174,0)</f>
        <v>0</v>
      </c>
      <c r="BF174" s="224">
        <f>IF(O174="snížená",K174,0)</f>
        <v>0</v>
      </c>
      <c r="BG174" s="224">
        <f>IF(O174="zákl. přenesená",K174,0)</f>
        <v>0</v>
      </c>
      <c r="BH174" s="224">
        <f>IF(O174="sníž. přenesená",K174,0)</f>
        <v>0</v>
      </c>
      <c r="BI174" s="224">
        <f>IF(O174="nulová",K174,0)</f>
        <v>0</v>
      </c>
      <c r="BJ174" s="18" t="s">
        <v>81</v>
      </c>
      <c r="BK174" s="224">
        <f>ROUND(P174*H174,2)</f>
        <v>0</v>
      </c>
      <c r="BL174" s="18" t="s">
        <v>159</v>
      </c>
      <c r="BM174" s="223" t="s">
        <v>640</v>
      </c>
    </row>
    <row r="175" s="2" customFormat="1">
      <c r="A175" s="39"/>
      <c r="B175" s="40"/>
      <c r="C175" s="41"/>
      <c r="D175" s="225" t="s">
        <v>161</v>
      </c>
      <c r="E175" s="41"/>
      <c r="F175" s="226" t="s">
        <v>641</v>
      </c>
      <c r="G175" s="41"/>
      <c r="H175" s="41"/>
      <c r="I175" s="227"/>
      <c r="J175" s="227"/>
      <c r="K175" s="41"/>
      <c r="L175" s="41"/>
      <c r="M175" s="45"/>
      <c r="N175" s="228"/>
      <c r="O175" s="229"/>
      <c r="P175" s="85"/>
      <c r="Q175" s="85"/>
      <c r="R175" s="85"/>
      <c r="S175" s="85"/>
      <c r="T175" s="85"/>
      <c r="U175" s="85"/>
      <c r="V175" s="85"/>
      <c r="W175" s="85"/>
      <c r="X175" s="86"/>
      <c r="Y175" s="39"/>
      <c r="Z175" s="39"/>
      <c r="AA175" s="39"/>
      <c r="AB175" s="39"/>
      <c r="AC175" s="39"/>
      <c r="AD175" s="39"/>
      <c r="AE175" s="39"/>
      <c r="AT175" s="18" t="s">
        <v>161</v>
      </c>
      <c r="AU175" s="18" t="s">
        <v>83</v>
      </c>
    </row>
    <row r="176" s="2" customFormat="1">
      <c r="A176" s="39"/>
      <c r="B176" s="40"/>
      <c r="C176" s="41"/>
      <c r="D176" s="230" t="s">
        <v>163</v>
      </c>
      <c r="E176" s="41"/>
      <c r="F176" s="231" t="s">
        <v>642</v>
      </c>
      <c r="G176" s="41"/>
      <c r="H176" s="41"/>
      <c r="I176" s="227"/>
      <c r="J176" s="227"/>
      <c r="K176" s="41"/>
      <c r="L176" s="41"/>
      <c r="M176" s="45"/>
      <c r="N176" s="228"/>
      <c r="O176" s="229"/>
      <c r="P176" s="85"/>
      <c r="Q176" s="85"/>
      <c r="R176" s="85"/>
      <c r="S176" s="85"/>
      <c r="T176" s="85"/>
      <c r="U176" s="85"/>
      <c r="V176" s="85"/>
      <c r="W176" s="85"/>
      <c r="X176" s="86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83</v>
      </c>
    </row>
    <row r="177" s="13" customFormat="1">
      <c r="A177" s="13"/>
      <c r="B177" s="232"/>
      <c r="C177" s="233"/>
      <c r="D177" s="225" t="s">
        <v>165</v>
      </c>
      <c r="E177" s="234" t="s">
        <v>20</v>
      </c>
      <c r="F177" s="235" t="s">
        <v>643</v>
      </c>
      <c r="G177" s="233"/>
      <c r="H177" s="236">
        <v>160</v>
      </c>
      <c r="I177" s="237"/>
      <c r="J177" s="237"/>
      <c r="K177" s="233"/>
      <c r="L177" s="233"/>
      <c r="M177" s="238"/>
      <c r="N177" s="239"/>
      <c r="O177" s="240"/>
      <c r="P177" s="240"/>
      <c r="Q177" s="240"/>
      <c r="R177" s="240"/>
      <c r="S177" s="240"/>
      <c r="T177" s="240"/>
      <c r="U177" s="240"/>
      <c r="V177" s="240"/>
      <c r="W177" s="240"/>
      <c r="X177" s="241"/>
      <c r="Y177" s="13"/>
      <c r="Z177" s="13"/>
      <c r="AA177" s="13"/>
      <c r="AB177" s="13"/>
      <c r="AC177" s="13"/>
      <c r="AD177" s="13"/>
      <c r="AE177" s="13"/>
      <c r="AT177" s="242" t="s">
        <v>165</v>
      </c>
      <c r="AU177" s="242" t="s">
        <v>83</v>
      </c>
      <c r="AV177" s="13" t="s">
        <v>83</v>
      </c>
      <c r="AW177" s="13" t="s">
        <v>5</v>
      </c>
      <c r="AX177" s="13" t="s">
        <v>81</v>
      </c>
      <c r="AY177" s="242" t="s">
        <v>153</v>
      </c>
    </row>
    <row r="178" s="2" customFormat="1" ht="16.5" customHeight="1">
      <c r="A178" s="39"/>
      <c r="B178" s="40"/>
      <c r="C178" s="254" t="s">
        <v>296</v>
      </c>
      <c r="D178" s="254" t="s">
        <v>303</v>
      </c>
      <c r="E178" s="255" t="s">
        <v>644</v>
      </c>
      <c r="F178" s="256" t="s">
        <v>645</v>
      </c>
      <c r="G178" s="257" t="s">
        <v>496</v>
      </c>
      <c r="H178" s="258">
        <v>161.59999999999999</v>
      </c>
      <c r="I178" s="259"/>
      <c r="J178" s="260"/>
      <c r="K178" s="261">
        <f>ROUND(P178*H178,2)</f>
        <v>0</v>
      </c>
      <c r="L178" s="260"/>
      <c r="M178" s="262"/>
      <c r="N178" s="263" t="s">
        <v>20</v>
      </c>
      <c r="O178" s="219" t="s">
        <v>42</v>
      </c>
      <c r="P178" s="220">
        <f>I178+J178</f>
        <v>0</v>
      </c>
      <c r="Q178" s="220">
        <f>ROUND(I178*H178,2)</f>
        <v>0</v>
      </c>
      <c r="R178" s="220">
        <f>ROUND(J178*H178,2)</f>
        <v>0</v>
      </c>
      <c r="S178" s="85"/>
      <c r="T178" s="221">
        <f>S178*H178</f>
        <v>0</v>
      </c>
      <c r="U178" s="221">
        <v>0.59999999999999998</v>
      </c>
      <c r="V178" s="221">
        <f>U178*H178</f>
        <v>96.959999999999994</v>
      </c>
      <c r="W178" s="221">
        <v>0</v>
      </c>
      <c r="X178" s="222">
        <f>W178*H178</f>
        <v>0</v>
      </c>
      <c r="Y178" s="39"/>
      <c r="Z178" s="39"/>
      <c r="AA178" s="39"/>
      <c r="AB178" s="39"/>
      <c r="AC178" s="39"/>
      <c r="AD178" s="39"/>
      <c r="AE178" s="39"/>
      <c r="AR178" s="223" t="s">
        <v>204</v>
      </c>
      <c r="AT178" s="223" t="s">
        <v>303</v>
      </c>
      <c r="AU178" s="223" t="s">
        <v>83</v>
      </c>
      <c r="AY178" s="18" t="s">
        <v>153</v>
      </c>
      <c r="BE178" s="224">
        <f>IF(O178="základní",K178,0)</f>
        <v>0</v>
      </c>
      <c r="BF178" s="224">
        <f>IF(O178="snížená",K178,0)</f>
        <v>0</v>
      </c>
      <c r="BG178" s="224">
        <f>IF(O178="zákl. přenesená",K178,0)</f>
        <v>0</v>
      </c>
      <c r="BH178" s="224">
        <f>IF(O178="sníž. přenesená",K178,0)</f>
        <v>0</v>
      </c>
      <c r="BI178" s="224">
        <f>IF(O178="nulová",K178,0)</f>
        <v>0</v>
      </c>
      <c r="BJ178" s="18" t="s">
        <v>81</v>
      </c>
      <c r="BK178" s="224">
        <f>ROUND(P178*H178,2)</f>
        <v>0</v>
      </c>
      <c r="BL178" s="18" t="s">
        <v>159</v>
      </c>
      <c r="BM178" s="223" t="s">
        <v>646</v>
      </c>
    </row>
    <row r="179" s="2" customFormat="1">
      <c r="A179" s="39"/>
      <c r="B179" s="40"/>
      <c r="C179" s="41"/>
      <c r="D179" s="225" t="s">
        <v>161</v>
      </c>
      <c r="E179" s="41"/>
      <c r="F179" s="226" t="s">
        <v>645</v>
      </c>
      <c r="G179" s="41"/>
      <c r="H179" s="41"/>
      <c r="I179" s="227"/>
      <c r="J179" s="227"/>
      <c r="K179" s="41"/>
      <c r="L179" s="41"/>
      <c r="M179" s="45"/>
      <c r="N179" s="228"/>
      <c r="O179" s="229"/>
      <c r="P179" s="85"/>
      <c r="Q179" s="85"/>
      <c r="R179" s="85"/>
      <c r="S179" s="85"/>
      <c r="T179" s="85"/>
      <c r="U179" s="85"/>
      <c r="V179" s="85"/>
      <c r="W179" s="85"/>
      <c r="X179" s="86"/>
      <c r="Y179" s="39"/>
      <c r="Z179" s="39"/>
      <c r="AA179" s="39"/>
      <c r="AB179" s="39"/>
      <c r="AC179" s="39"/>
      <c r="AD179" s="39"/>
      <c r="AE179" s="39"/>
      <c r="AT179" s="18" t="s">
        <v>161</v>
      </c>
      <c r="AU179" s="18" t="s">
        <v>83</v>
      </c>
    </row>
    <row r="180" s="13" customFormat="1">
      <c r="A180" s="13"/>
      <c r="B180" s="232"/>
      <c r="C180" s="233"/>
      <c r="D180" s="225" t="s">
        <v>165</v>
      </c>
      <c r="E180" s="233"/>
      <c r="F180" s="235" t="s">
        <v>647</v>
      </c>
      <c r="G180" s="233"/>
      <c r="H180" s="236">
        <v>161.59999999999999</v>
      </c>
      <c r="I180" s="237"/>
      <c r="J180" s="237"/>
      <c r="K180" s="233"/>
      <c r="L180" s="233"/>
      <c r="M180" s="238"/>
      <c r="N180" s="239"/>
      <c r="O180" s="240"/>
      <c r="P180" s="240"/>
      <c r="Q180" s="240"/>
      <c r="R180" s="240"/>
      <c r="S180" s="240"/>
      <c r="T180" s="240"/>
      <c r="U180" s="240"/>
      <c r="V180" s="240"/>
      <c r="W180" s="240"/>
      <c r="X180" s="241"/>
      <c r="Y180" s="13"/>
      <c r="Z180" s="13"/>
      <c r="AA180" s="13"/>
      <c r="AB180" s="13"/>
      <c r="AC180" s="13"/>
      <c r="AD180" s="13"/>
      <c r="AE180" s="13"/>
      <c r="AT180" s="242" t="s">
        <v>165</v>
      </c>
      <c r="AU180" s="242" t="s">
        <v>83</v>
      </c>
      <c r="AV180" s="13" t="s">
        <v>83</v>
      </c>
      <c r="AW180" s="13" t="s">
        <v>4</v>
      </c>
      <c r="AX180" s="13" t="s">
        <v>81</v>
      </c>
      <c r="AY180" s="242" t="s">
        <v>153</v>
      </c>
    </row>
    <row r="181" s="2" customFormat="1" ht="24.15" customHeight="1">
      <c r="A181" s="39"/>
      <c r="B181" s="40"/>
      <c r="C181" s="210" t="s">
        <v>302</v>
      </c>
      <c r="D181" s="210" t="s">
        <v>155</v>
      </c>
      <c r="E181" s="211" t="s">
        <v>648</v>
      </c>
      <c r="F181" s="212" t="s">
        <v>649</v>
      </c>
      <c r="G181" s="213" t="s">
        <v>243</v>
      </c>
      <c r="H181" s="214">
        <v>90.230000000000004</v>
      </c>
      <c r="I181" s="215"/>
      <c r="J181" s="215"/>
      <c r="K181" s="216">
        <f>ROUND(P181*H181,2)</f>
        <v>0</v>
      </c>
      <c r="L181" s="217"/>
      <c r="M181" s="45"/>
      <c r="N181" s="218" t="s">
        <v>20</v>
      </c>
      <c r="O181" s="219" t="s">
        <v>42</v>
      </c>
      <c r="P181" s="220">
        <f>I181+J181</f>
        <v>0</v>
      </c>
      <c r="Q181" s="220">
        <f>ROUND(I181*H181,2)</f>
        <v>0</v>
      </c>
      <c r="R181" s="220">
        <f>ROUND(J181*H181,2)</f>
        <v>0</v>
      </c>
      <c r="S181" s="85"/>
      <c r="T181" s="221">
        <f>S181*H181</f>
        <v>0</v>
      </c>
      <c r="U181" s="221">
        <v>2.5122499999999999</v>
      </c>
      <c r="V181" s="221">
        <f>U181*H181</f>
        <v>226.6803175</v>
      </c>
      <c r="W181" s="221">
        <v>0</v>
      </c>
      <c r="X181" s="222">
        <f>W181*H181</f>
        <v>0</v>
      </c>
      <c r="Y181" s="39"/>
      <c r="Z181" s="39"/>
      <c r="AA181" s="39"/>
      <c r="AB181" s="39"/>
      <c r="AC181" s="39"/>
      <c r="AD181" s="39"/>
      <c r="AE181" s="39"/>
      <c r="AR181" s="223" t="s">
        <v>159</v>
      </c>
      <c r="AT181" s="223" t="s">
        <v>155</v>
      </c>
      <c r="AU181" s="223" t="s">
        <v>83</v>
      </c>
      <c r="AY181" s="18" t="s">
        <v>153</v>
      </c>
      <c r="BE181" s="224">
        <f>IF(O181="základní",K181,0)</f>
        <v>0</v>
      </c>
      <c r="BF181" s="224">
        <f>IF(O181="snížená",K181,0)</f>
        <v>0</v>
      </c>
      <c r="BG181" s="224">
        <f>IF(O181="zákl. přenesená",K181,0)</f>
        <v>0</v>
      </c>
      <c r="BH181" s="224">
        <f>IF(O181="sníž. přenesená",K181,0)</f>
        <v>0</v>
      </c>
      <c r="BI181" s="224">
        <f>IF(O181="nulová",K181,0)</f>
        <v>0</v>
      </c>
      <c r="BJ181" s="18" t="s">
        <v>81</v>
      </c>
      <c r="BK181" s="224">
        <f>ROUND(P181*H181,2)</f>
        <v>0</v>
      </c>
      <c r="BL181" s="18" t="s">
        <v>159</v>
      </c>
      <c r="BM181" s="223" t="s">
        <v>650</v>
      </c>
    </row>
    <row r="182" s="2" customFormat="1">
      <c r="A182" s="39"/>
      <c r="B182" s="40"/>
      <c r="C182" s="41"/>
      <c r="D182" s="225" t="s">
        <v>161</v>
      </c>
      <c r="E182" s="41"/>
      <c r="F182" s="226" t="s">
        <v>651</v>
      </c>
      <c r="G182" s="41"/>
      <c r="H182" s="41"/>
      <c r="I182" s="227"/>
      <c r="J182" s="227"/>
      <c r="K182" s="41"/>
      <c r="L182" s="41"/>
      <c r="M182" s="45"/>
      <c r="N182" s="228"/>
      <c r="O182" s="229"/>
      <c r="P182" s="85"/>
      <c r="Q182" s="85"/>
      <c r="R182" s="85"/>
      <c r="S182" s="85"/>
      <c r="T182" s="85"/>
      <c r="U182" s="85"/>
      <c r="V182" s="85"/>
      <c r="W182" s="85"/>
      <c r="X182" s="86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83</v>
      </c>
    </row>
    <row r="183" s="2" customFormat="1">
      <c r="A183" s="39"/>
      <c r="B183" s="40"/>
      <c r="C183" s="41"/>
      <c r="D183" s="230" t="s">
        <v>163</v>
      </c>
      <c r="E183" s="41"/>
      <c r="F183" s="231" t="s">
        <v>652</v>
      </c>
      <c r="G183" s="41"/>
      <c r="H183" s="41"/>
      <c r="I183" s="227"/>
      <c r="J183" s="227"/>
      <c r="K183" s="41"/>
      <c r="L183" s="41"/>
      <c r="M183" s="45"/>
      <c r="N183" s="228"/>
      <c r="O183" s="229"/>
      <c r="P183" s="85"/>
      <c r="Q183" s="85"/>
      <c r="R183" s="85"/>
      <c r="S183" s="85"/>
      <c r="T183" s="85"/>
      <c r="U183" s="85"/>
      <c r="V183" s="85"/>
      <c r="W183" s="85"/>
      <c r="X183" s="86"/>
      <c r="Y183" s="39"/>
      <c r="Z183" s="39"/>
      <c r="AA183" s="39"/>
      <c r="AB183" s="39"/>
      <c r="AC183" s="39"/>
      <c r="AD183" s="39"/>
      <c r="AE183" s="39"/>
      <c r="AT183" s="18" t="s">
        <v>163</v>
      </c>
      <c r="AU183" s="18" t="s">
        <v>83</v>
      </c>
    </row>
    <row r="184" s="13" customFormat="1">
      <c r="A184" s="13"/>
      <c r="B184" s="232"/>
      <c r="C184" s="233"/>
      <c r="D184" s="225" t="s">
        <v>165</v>
      </c>
      <c r="E184" s="234" t="s">
        <v>20</v>
      </c>
      <c r="F184" s="235" t="s">
        <v>653</v>
      </c>
      <c r="G184" s="233"/>
      <c r="H184" s="236">
        <v>90.230000000000004</v>
      </c>
      <c r="I184" s="237"/>
      <c r="J184" s="237"/>
      <c r="K184" s="233"/>
      <c r="L184" s="233"/>
      <c r="M184" s="238"/>
      <c r="N184" s="239"/>
      <c r="O184" s="240"/>
      <c r="P184" s="240"/>
      <c r="Q184" s="240"/>
      <c r="R184" s="240"/>
      <c r="S184" s="240"/>
      <c r="T184" s="240"/>
      <c r="U184" s="240"/>
      <c r="V184" s="240"/>
      <c r="W184" s="240"/>
      <c r="X184" s="241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83</v>
      </c>
      <c r="AV184" s="13" t="s">
        <v>83</v>
      </c>
      <c r="AW184" s="13" t="s">
        <v>5</v>
      </c>
      <c r="AX184" s="13" t="s">
        <v>81</v>
      </c>
      <c r="AY184" s="242" t="s">
        <v>153</v>
      </c>
    </row>
    <row r="185" s="2" customFormat="1" ht="21.75" customHeight="1">
      <c r="A185" s="39"/>
      <c r="B185" s="40"/>
      <c r="C185" s="210" t="s">
        <v>308</v>
      </c>
      <c r="D185" s="210" t="s">
        <v>155</v>
      </c>
      <c r="E185" s="211" t="s">
        <v>654</v>
      </c>
      <c r="F185" s="212" t="s">
        <v>655</v>
      </c>
      <c r="G185" s="213" t="s">
        <v>273</v>
      </c>
      <c r="H185" s="214">
        <v>1.208</v>
      </c>
      <c r="I185" s="215"/>
      <c r="J185" s="215"/>
      <c r="K185" s="216">
        <f>ROUND(P185*H185,2)</f>
        <v>0</v>
      </c>
      <c r="L185" s="217"/>
      <c r="M185" s="45"/>
      <c r="N185" s="218" t="s">
        <v>20</v>
      </c>
      <c r="O185" s="219" t="s">
        <v>42</v>
      </c>
      <c r="P185" s="220">
        <f>I185+J185</f>
        <v>0</v>
      </c>
      <c r="Q185" s="220">
        <f>ROUND(I185*H185,2)</f>
        <v>0</v>
      </c>
      <c r="R185" s="220">
        <f>ROUND(J185*H185,2)</f>
        <v>0</v>
      </c>
      <c r="S185" s="85"/>
      <c r="T185" s="221">
        <f>S185*H185</f>
        <v>0</v>
      </c>
      <c r="U185" s="221">
        <v>1.06277</v>
      </c>
      <c r="V185" s="221">
        <f>U185*H185</f>
        <v>1.2838261600000001</v>
      </c>
      <c r="W185" s="221">
        <v>0</v>
      </c>
      <c r="X185" s="222">
        <f>W185*H185</f>
        <v>0</v>
      </c>
      <c r="Y185" s="39"/>
      <c r="Z185" s="39"/>
      <c r="AA185" s="39"/>
      <c r="AB185" s="39"/>
      <c r="AC185" s="39"/>
      <c r="AD185" s="39"/>
      <c r="AE185" s="39"/>
      <c r="AR185" s="223" t="s">
        <v>159</v>
      </c>
      <c r="AT185" s="223" t="s">
        <v>155</v>
      </c>
      <c r="AU185" s="223" t="s">
        <v>83</v>
      </c>
      <c r="AY185" s="18" t="s">
        <v>153</v>
      </c>
      <c r="BE185" s="224">
        <f>IF(O185="základní",K185,0)</f>
        <v>0</v>
      </c>
      <c r="BF185" s="224">
        <f>IF(O185="snížená",K185,0)</f>
        <v>0</v>
      </c>
      <c r="BG185" s="224">
        <f>IF(O185="zákl. přenesená",K185,0)</f>
        <v>0</v>
      </c>
      <c r="BH185" s="224">
        <f>IF(O185="sníž. přenesená",K185,0)</f>
        <v>0</v>
      </c>
      <c r="BI185" s="224">
        <f>IF(O185="nulová",K185,0)</f>
        <v>0</v>
      </c>
      <c r="BJ185" s="18" t="s">
        <v>81</v>
      </c>
      <c r="BK185" s="224">
        <f>ROUND(P185*H185,2)</f>
        <v>0</v>
      </c>
      <c r="BL185" s="18" t="s">
        <v>159</v>
      </c>
      <c r="BM185" s="223" t="s">
        <v>656</v>
      </c>
    </row>
    <row r="186" s="2" customFormat="1">
      <c r="A186" s="39"/>
      <c r="B186" s="40"/>
      <c r="C186" s="41"/>
      <c r="D186" s="225" t="s">
        <v>161</v>
      </c>
      <c r="E186" s="41"/>
      <c r="F186" s="226" t="s">
        <v>657</v>
      </c>
      <c r="G186" s="41"/>
      <c r="H186" s="41"/>
      <c r="I186" s="227"/>
      <c r="J186" s="227"/>
      <c r="K186" s="41"/>
      <c r="L186" s="41"/>
      <c r="M186" s="45"/>
      <c r="N186" s="228"/>
      <c r="O186" s="229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161</v>
      </c>
      <c r="AU186" s="18" t="s">
        <v>83</v>
      </c>
    </row>
    <row r="187" s="2" customFormat="1">
      <c r="A187" s="39"/>
      <c r="B187" s="40"/>
      <c r="C187" s="41"/>
      <c r="D187" s="230" t="s">
        <v>163</v>
      </c>
      <c r="E187" s="41"/>
      <c r="F187" s="231" t="s">
        <v>658</v>
      </c>
      <c r="G187" s="41"/>
      <c r="H187" s="41"/>
      <c r="I187" s="227"/>
      <c r="J187" s="227"/>
      <c r="K187" s="41"/>
      <c r="L187" s="41"/>
      <c r="M187" s="45"/>
      <c r="N187" s="228"/>
      <c r="O187" s="229"/>
      <c r="P187" s="85"/>
      <c r="Q187" s="85"/>
      <c r="R187" s="85"/>
      <c r="S187" s="85"/>
      <c r="T187" s="85"/>
      <c r="U187" s="85"/>
      <c r="V187" s="85"/>
      <c r="W187" s="85"/>
      <c r="X187" s="86"/>
      <c r="Y187" s="39"/>
      <c r="Z187" s="39"/>
      <c r="AA187" s="39"/>
      <c r="AB187" s="39"/>
      <c r="AC187" s="39"/>
      <c r="AD187" s="39"/>
      <c r="AE187" s="39"/>
      <c r="AT187" s="18" t="s">
        <v>163</v>
      </c>
      <c r="AU187" s="18" t="s">
        <v>83</v>
      </c>
    </row>
    <row r="188" s="13" customFormat="1">
      <c r="A188" s="13"/>
      <c r="B188" s="232"/>
      <c r="C188" s="233"/>
      <c r="D188" s="225" t="s">
        <v>165</v>
      </c>
      <c r="E188" s="234" t="s">
        <v>20</v>
      </c>
      <c r="F188" s="235" t="s">
        <v>659</v>
      </c>
      <c r="G188" s="233"/>
      <c r="H188" s="236">
        <v>1.208</v>
      </c>
      <c r="I188" s="237"/>
      <c r="J188" s="237"/>
      <c r="K188" s="233"/>
      <c r="L188" s="233"/>
      <c r="M188" s="238"/>
      <c r="N188" s="239"/>
      <c r="O188" s="240"/>
      <c r="P188" s="240"/>
      <c r="Q188" s="240"/>
      <c r="R188" s="240"/>
      <c r="S188" s="240"/>
      <c r="T188" s="240"/>
      <c r="U188" s="240"/>
      <c r="V188" s="240"/>
      <c r="W188" s="240"/>
      <c r="X188" s="241"/>
      <c r="Y188" s="13"/>
      <c r="Z188" s="13"/>
      <c r="AA188" s="13"/>
      <c r="AB188" s="13"/>
      <c r="AC188" s="13"/>
      <c r="AD188" s="13"/>
      <c r="AE188" s="13"/>
      <c r="AT188" s="242" t="s">
        <v>165</v>
      </c>
      <c r="AU188" s="242" t="s">
        <v>83</v>
      </c>
      <c r="AV188" s="13" t="s">
        <v>83</v>
      </c>
      <c r="AW188" s="13" t="s">
        <v>5</v>
      </c>
      <c r="AX188" s="13" t="s">
        <v>81</v>
      </c>
      <c r="AY188" s="242" t="s">
        <v>153</v>
      </c>
    </row>
    <row r="189" s="12" customFormat="1" ht="22.8" customHeight="1">
      <c r="A189" s="12"/>
      <c r="B189" s="193"/>
      <c r="C189" s="194"/>
      <c r="D189" s="195" t="s">
        <v>72</v>
      </c>
      <c r="E189" s="208" t="s">
        <v>404</v>
      </c>
      <c r="F189" s="208" t="s">
        <v>405</v>
      </c>
      <c r="G189" s="194"/>
      <c r="H189" s="194"/>
      <c r="I189" s="197"/>
      <c r="J189" s="197"/>
      <c r="K189" s="209">
        <f>BK189</f>
        <v>0</v>
      </c>
      <c r="L189" s="194"/>
      <c r="M189" s="199"/>
      <c r="N189" s="200"/>
      <c r="O189" s="201"/>
      <c r="P189" s="201"/>
      <c r="Q189" s="202">
        <f>SUM(Q190:Q195)</f>
        <v>0</v>
      </c>
      <c r="R189" s="202">
        <f>SUM(R190:R195)</f>
        <v>0</v>
      </c>
      <c r="S189" s="201"/>
      <c r="T189" s="203">
        <f>SUM(T190:T195)</f>
        <v>0</v>
      </c>
      <c r="U189" s="201"/>
      <c r="V189" s="203">
        <f>SUM(V190:V195)</f>
        <v>0</v>
      </c>
      <c r="W189" s="201"/>
      <c r="X189" s="204">
        <f>SUM(X190:X195)</f>
        <v>0</v>
      </c>
      <c r="Y189" s="12"/>
      <c r="Z189" s="12"/>
      <c r="AA189" s="12"/>
      <c r="AB189" s="12"/>
      <c r="AC189" s="12"/>
      <c r="AD189" s="12"/>
      <c r="AE189" s="12"/>
      <c r="AR189" s="205" t="s">
        <v>81</v>
      </c>
      <c r="AT189" s="206" t="s">
        <v>72</v>
      </c>
      <c r="AU189" s="206" t="s">
        <v>81</v>
      </c>
      <c r="AY189" s="205" t="s">
        <v>153</v>
      </c>
      <c r="BK189" s="207">
        <f>SUM(BK190:BK195)</f>
        <v>0</v>
      </c>
    </row>
    <row r="190" s="2" customFormat="1" ht="33" customHeight="1">
      <c r="A190" s="39"/>
      <c r="B190" s="40"/>
      <c r="C190" s="210" t="s">
        <v>315</v>
      </c>
      <c r="D190" s="210" t="s">
        <v>155</v>
      </c>
      <c r="E190" s="211" t="s">
        <v>407</v>
      </c>
      <c r="F190" s="212" t="s">
        <v>408</v>
      </c>
      <c r="G190" s="213" t="s">
        <v>273</v>
      </c>
      <c r="H190" s="214">
        <v>1008.919</v>
      </c>
      <c r="I190" s="215"/>
      <c r="J190" s="215"/>
      <c r="K190" s="216">
        <f>ROUND(P190*H190,2)</f>
        <v>0</v>
      </c>
      <c r="L190" s="217"/>
      <c r="M190" s="45"/>
      <c r="N190" s="218" t="s">
        <v>20</v>
      </c>
      <c r="O190" s="219" t="s">
        <v>42</v>
      </c>
      <c r="P190" s="220">
        <f>I190+J190</f>
        <v>0</v>
      </c>
      <c r="Q190" s="220">
        <f>ROUND(I190*H190,2)</f>
        <v>0</v>
      </c>
      <c r="R190" s="220">
        <f>ROUND(J190*H190,2)</f>
        <v>0</v>
      </c>
      <c r="S190" s="85"/>
      <c r="T190" s="221">
        <f>S190*H190</f>
        <v>0</v>
      </c>
      <c r="U190" s="221">
        <v>0</v>
      </c>
      <c r="V190" s="221">
        <f>U190*H190</f>
        <v>0</v>
      </c>
      <c r="W190" s="221">
        <v>0</v>
      </c>
      <c r="X190" s="222">
        <f>W190*H190</f>
        <v>0</v>
      </c>
      <c r="Y190" s="39"/>
      <c r="Z190" s="39"/>
      <c r="AA190" s="39"/>
      <c r="AB190" s="39"/>
      <c r="AC190" s="39"/>
      <c r="AD190" s="39"/>
      <c r="AE190" s="39"/>
      <c r="AR190" s="223" t="s">
        <v>159</v>
      </c>
      <c r="AT190" s="223" t="s">
        <v>155</v>
      </c>
      <c r="AU190" s="223" t="s">
        <v>83</v>
      </c>
      <c r="AY190" s="18" t="s">
        <v>153</v>
      </c>
      <c r="BE190" s="224">
        <f>IF(O190="základní",K190,0)</f>
        <v>0</v>
      </c>
      <c r="BF190" s="224">
        <f>IF(O190="snížená",K190,0)</f>
        <v>0</v>
      </c>
      <c r="BG190" s="224">
        <f>IF(O190="zákl. přenesená",K190,0)</f>
        <v>0</v>
      </c>
      <c r="BH190" s="224">
        <f>IF(O190="sníž. přenesená",K190,0)</f>
        <v>0</v>
      </c>
      <c r="BI190" s="224">
        <f>IF(O190="nulová",K190,0)</f>
        <v>0</v>
      </c>
      <c r="BJ190" s="18" t="s">
        <v>81</v>
      </c>
      <c r="BK190" s="224">
        <f>ROUND(P190*H190,2)</f>
        <v>0</v>
      </c>
      <c r="BL190" s="18" t="s">
        <v>159</v>
      </c>
      <c r="BM190" s="223" t="s">
        <v>660</v>
      </c>
    </row>
    <row r="191" s="2" customFormat="1">
      <c r="A191" s="39"/>
      <c r="B191" s="40"/>
      <c r="C191" s="41"/>
      <c r="D191" s="225" t="s">
        <v>161</v>
      </c>
      <c r="E191" s="41"/>
      <c r="F191" s="226" t="s">
        <v>410</v>
      </c>
      <c r="G191" s="41"/>
      <c r="H191" s="41"/>
      <c r="I191" s="227"/>
      <c r="J191" s="227"/>
      <c r="K191" s="41"/>
      <c r="L191" s="41"/>
      <c r="M191" s="45"/>
      <c r="N191" s="228"/>
      <c r="O191" s="229"/>
      <c r="P191" s="85"/>
      <c r="Q191" s="85"/>
      <c r="R191" s="85"/>
      <c r="S191" s="85"/>
      <c r="T191" s="85"/>
      <c r="U191" s="85"/>
      <c r="V191" s="85"/>
      <c r="W191" s="85"/>
      <c r="X191" s="86"/>
      <c r="Y191" s="39"/>
      <c r="Z191" s="39"/>
      <c r="AA191" s="39"/>
      <c r="AB191" s="39"/>
      <c r="AC191" s="39"/>
      <c r="AD191" s="39"/>
      <c r="AE191" s="39"/>
      <c r="AT191" s="18" t="s">
        <v>161</v>
      </c>
      <c r="AU191" s="18" t="s">
        <v>83</v>
      </c>
    </row>
    <row r="192" s="2" customFormat="1">
      <c r="A192" s="39"/>
      <c r="B192" s="40"/>
      <c r="C192" s="41"/>
      <c r="D192" s="230" t="s">
        <v>163</v>
      </c>
      <c r="E192" s="41"/>
      <c r="F192" s="231" t="s">
        <v>411</v>
      </c>
      <c r="G192" s="41"/>
      <c r="H192" s="41"/>
      <c r="I192" s="227"/>
      <c r="J192" s="227"/>
      <c r="K192" s="41"/>
      <c r="L192" s="41"/>
      <c r="M192" s="45"/>
      <c r="N192" s="228"/>
      <c r="O192" s="229"/>
      <c r="P192" s="85"/>
      <c r="Q192" s="85"/>
      <c r="R192" s="85"/>
      <c r="S192" s="85"/>
      <c r="T192" s="85"/>
      <c r="U192" s="85"/>
      <c r="V192" s="85"/>
      <c r="W192" s="85"/>
      <c r="X192" s="86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83</v>
      </c>
    </row>
    <row r="193" s="2" customFormat="1" ht="33" customHeight="1">
      <c r="A193" s="39"/>
      <c r="B193" s="40"/>
      <c r="C193" s="210" t="s">
        <v>320</v>
      </c>
      <c r="D193" s="210" t="s">
        <v>155</v>
      </c>
      <c r="E193" s="211" t="s">
        <v>413</v>
      </c>
      <c r="F193" s="212" t="s">
        <v>414</v>
      </c>
      <c r="G193" s="213" t="s">
        <v>273</v>
      </c>
      <c r="H193" s="214">
        <v>1008.919</v>
      </c>
      <c r="I193" s="215"/>
      <c r="J193" s="215"/>
      <c r="K193" s="216">
        <f>ROUND(P193*H193,2)</f>
        <v>0</v>
      </c>
      <c r="L193" s="217"/>
      <c r="M193" s="45"/>
      <c r="N193" s="218" t="s">
        <v>20</v>
      </c>
      <c r="O193" s="219" t="s">
        <v>42</v>
      </c>
      <c r="P193" s="220">
        <f>I193+J193</f>
        <v>0</v>
      </c>
      <c r="Q193" s="220">
        <f>ROUND(I193*H193,2)</f>
        <v>0</v>
      </c>
      <c r="R193" s="220">
        <f>ROUND(J193*H193,2)</f>
        <v>0</v>
      </c>
      <c r="S193" s="85"/>
      <c r="T193" s="221">
        <f>S193*H193</f>
        <v>0</v>
      </c>
      <c r="U193" s="221">
        <v>0</v>
      </c>
      <c r="V193" s="221">
        <f>U193*H193</f>
        <v>0</v>
      </c>
      <c r="W193" s="221">
        <v>0</v>
      </c>
      <c r="X193" s="222">
        <f>W193*H193</f>
        <v>0</v>
      </c>
      <c r="Y193" s="39"/>
      <c r="Z193" s="39"/>
      <c r="AA193" s="39"/>
      <c r="AB193" s="39"/>
      <c r="AC193" s="39"/>
      <c r="AD193" s="39"/>
      <c r="AE193" s="39"/>
      <c r="AR193" s="223" t="s">
        <v>159</v>
      </c>
      <c r="AT193" s="223" t="s">
        <v>155</v>
      </c>
      <c r="AU193" s="223" t="s">
        <v>83</v>
      </c>
      <c r="AY193" s="18" t="s">
        <v>153</v>
      </c>
      <c r="BE193" s="224">
        <f>IF(O193="základní",K193,0)</f>
        <v>0</v>
      </c>
      <c r="BF193" s="224">
        <f>IF(O193="snížená",K193,0)</f>
        <v>0</v>
      </c>
      <c r="BG193" s="224">
        <f>IF(O193="zákl. přenesená",K193,0)</f>
        <v>0</v>
      </c>
      <c r="BH193" s="224">
        <f>IF(O193="sníž. přenesená",K193,0)</f>
        <v>0</v>
      </c>
      <c r="BI193" s="224">
        <f>IF(O193="nulová",K193,0)</f>
        <v>0</v>
      </c>
      <c r="BJ193" s="18" t="s">
        <v>81</v>
      </c>
      <c r="BK193" s="224">
        <f>ROUND(P193*H193,2)</f>
        <v>0</v>
      </c>
      <c r="BL193" s="18" t="s">
        <v>159</v>
      </c>
      <c r="BM193" s="223" t="s">
        <v>661</v>
      </c>
    </row>
    <row r="194" s="2" customFormat="1">
      <c r="A194" s="39"/>
      <c r="B194" s="40"/>
      <c r="C194" s="41"/>
      <c r="D194" s="225" t="s">
        <v>161</v>
      </c>
      <c r="E194" s="41"/>
      <c r="F194" s="226" t="s">
        <v>416</v>
      </c>
      <c r="G194" s="41"/>
      <c r="H194" s="41"/>
      <c r="I194" s="227"/>
      <c r="J194" s="227"/>
      <c r="K194" s="41"/>
      <c r="L194" s="41"/>
      <c r="M194" s="45"/>
      <c r="N194" s="228"/>
      <c r="O194" s="229"/>
      <c r="P194" s="85"/>
      <c r="Q194" s="85"/>
      <c r="R194" s="85"/>
      <c r="S194" s="85"/>
      <c r="T194" s="85"/>
      <c r="U194" s="85"/>
      <c r="V194" s="85"/>
      <c r="W194" s="85"/>
      <c r="X194" s="86"/>
      <c r="Y194" s="39"/>
      <c r="Z194" s="39"/>
      <c r="AA194" s="39"/>
      <c r="AB194" s="39"/>
      <c r="AC194" s="39"/>
      <c r="AD194" s="39"/>
      <c r="AE194" s="39"/>
      <c r="AT194" s="18" t="s">
        <v>161</v>
      </c>
      <c r="AU194" s="18" t="s">
        <v>83</v>
      </c>
    </row>
    <row r="195" s="2" customFormat="1">
      <c r="A195" s="39"/>
      <c r="B195" s="40"/>
      <c r="C195" s="41"/>
      <c r="D195" s="230" t="s">
        <v>163</v>
      </c>
      <c r="E195" s="41"/>
      <c r="F195" s="231" t="s">
        <v>417</v>
      </c>
      <c r="G195" s="41"/>
      <c r="H195" s="41"/>
      <c r="I195" s="227"/>
      <c r="J195" s="227"/>
      <c r="K195" s="41"/>
      <c r="L195" s="41"/>
      <c r="M195" s="45"/>
      <c r="N195" s="264"/>
      <c r="O195" s="265"/>
      <c r="P195" s="266"/>
      <c r="Q195" s="266"/>
      <c r="R195" s="266"/>
      <c r="S195" s="266"/>
      <c r="T195" s="266"/>
      <c r="U195" s="266"/>
      <c r="V195" s="266"/>
      <c r="W195" s="266"/>
      <c r="X195" s="267"/>
      <c r="Y195" s="39"/>
      <c r="Z195" s="39"/>
      <c r="AA195" s="39"/>
      <c r="AB195" s="39"/>
      <c r="AC195" s="39"/>
      <c r="AD195" s="39"/>
      <c r="AE195" s="39"/>
      <c r="AT195" s="18" t="s">
        <v>163</v>
      </c>
      <c r="AU195" s="18" t="s">
        <v>83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45"/>
      <c r="N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xoym3tKiUscT12oKdKed/bzHo24wkAHDCahlh9zEmX6hksCIbpuATQc5awcLNoxbi6Rp2kM7hTC3oAjs6qZm/g==" hashValue="evYSuzaN/0ak2IbYKpld3XGxTjbrbUyywTjA5SC7NBYKRIWtqQxope/L/310uN4TXudOOK5PLkTcr1lmihMzUg==" algorithmName="SHA-512" password="CC35"/>
  <autoFilter ref="C87:L195"/>
  <mergeCells count="9">
    <mergeCell ref="E7:H7"/>
    <mergeCell ref="E9:H9"/>
    <mergeCell ref="E18:H18"/>
    <mergeCell ref="E27:H27"/>
    <mergeCell ref="E50:H50"/>
    <mergeCell ref="E52:H52"/>
    <mergeCell ref="E78:H78"/>
    <mergeCell ref="E80:H80"/>
    <mergeCell ref="M2:Z2"/>
  </mergeCells>
  <hyperlinks>
    <hyperlink ref="F93" r:id="rId1" display="https://podminky.urs.cz/item/CS_URS_2024_01/132254102"/>
    <hyperlink ref="F97" r:id="rId2" display="https://podminky.urs.cz/item/CS_URS_2024_01/132254204"/>
    <hyperlink ref="F102" r:id="rId3" display="https://podminky.urs.cz/item/CS_URS_2024_01/151101101"/>
    <hyperlink ref="F108" r:id="rId4" display="https://podminky.urs.cz/item/CS_URS_2024_01/151101111"/>
    <hyperlink ref="F111" r:id="rId5" display="https://podminky.urs.cz/item/CS_URS_2024_01/162751117"/>
    <hyperlink ref="F115" r:id="rId6" display="https://podminky.urs.cz/item/CS_URS_2024_01/162751119"/>
    <hyperlink ref="F119" r:id="rId7" display="https://podminky.urs.cz/item/CS_URS_2024_01/171201221"/>
    <hyperlink ref="F123" r:id="rId8" display="https://podminky.urs.cz/item/CS_URS_2024_01/171251201"/>
    <hyperlink ref="F127" r:id="rId9" display="https://podminky.urs.cz/item/CS_URS_2024_01/174151101"/>
    <hyperlink ref="F132" r:id="rId10" display="https://podminky.urs.cz/item/CS_URS_2024_01/213311141"/>
    <hyperlink ref="F138" r:id="rId11" display="https://podminky.urs.cz/item/CS_URS_2024_01/274313711"/>
    <hyperlink ref="F142" r:id="rId12" display="https://podminky.urs.cz/item/CS_URS_2024_01/274351121"/>
    <hyperlink ref="F146" r:id="rId13" display="https://podminky.urs.cz/item/CS_URS_2024_01/274351122"/>
    <hyperlink ref="F150" r:id="rId14" display="https://podminky.urs.cz/item/CS_URS_2024_01/348171111"/>
    <hyperlink ref="F157" r:id="rId15" display="https://podminky.urs.cz/item/CS_URS_2024_01/451573111"/>
    <hyperlink ref="F161" r:id="rId16" display="https://podminky.urs.cz/item/CS_URS_2024_01/452111111"/>
    <hyperlink ref="F167" r:id="rId17" display="https://podminky.urs.cz/item/CS_URS_2024_01/452311151"/>
    <hyperlink ref="F171" r:id="rId18" display="https://podminky.urs.cz/item/CS_URS_2024_01/465512328"/>
    <hyperlink ref="F176" r:id="rId19" display="https://podminky.urs.cz/item/CS_URS_2024_01/919521140"/>
    <hyperlink ref="F183" r:id="rId20" display="https://podminky.urs.cz/item/CS_URS_2024_01/919535558"/>
    <hyperlink ref="F187" r:id="rId21" display="https://podminky.urs.cz/item/CS_URS_2024_01/919562021"/>
    <hyperlink ref="F192" r:id="rId22" display="https://podminky.urs.cz/item/CS_URS_2024_01/998225111"/>
    <hyperlink ref="F195" r:id="rId23" display="https://podminky.urs.cz/item/CS_URS_2024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95</v>
      </c>
      <c r="AZ2" s="130" t="s">
        <v>105</v>
      </c>
      <c r="BA2" s="130" t="s">
        <v>20</v>
      </c>
      <c r="BB2" s="130" t="s">
        <v>20</v>
      </c>
      <c r="BC2" s="130" t="s">
        <v>662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  <c r="AZ3" s="130" t="s">
        <v>107</v>
      </c>
      <c r="BA3" s="130" t="s">
        <v>20</v>
      </c>
      <c r="BB3" s="130" t="s">
        <v>20</v>
      </c>
      <c r="BC3" s="130" t="s">
        <v>326</v>
      </c>
      <c r="BD3" s="130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  <c r="AZ4" s="130" t="s">
        <v>110</v>
      </c>
      <c r="BA4" s="130" t="s">
        <v>20</v>
      </c>
      <c r="BB4" s="130" t="s">
        <v>20</v>
      </c>
      <c r="BC4" s="130" t="s">
        <v>663</v>
      </c>
      <c r="BD4" s="130" t="s">
        <v>83</v>
      </c>
    </row>
    <row r="5" s="1" customFormat="1" ht="6.96" customHeight="1">
      <c r="B5" s="21"/>
      <c r="M5" s="21"/>
      <c r="AZ5" s="130" t="s">
        <v>112</v>
      </c>
      <c r="BA5" s="130" t="s">
        <v>20</v>
      </c>
      <c r="BB5" s="130" t="s">
        <v>20</v>
      </c>
      <c r="BC5" s="130" t="s">
        <v>664</v>
      </c>
      <c r="BD5" s="130" t="s">
        <v>83</v>
      </c>
    </row>
    <row r="6" s="1" customFormat="1" ht="12" customHeight="1">
      <c r="B6" s="21"/>
      <c r="D6" s="135" t="s">
        <v>17</v>
      </c>
      <c r="M6" s="21"/>
      <c r="AZ6" s="130" t="s">
        <v>114</v>
      </c>
      <c r="BA6" s="130" t="s">
        <v>20</v>
      </c>
      <c r="BB6" s="130" t="s">
        <v>20</v>
      </c>
      <c r="BC6" s="130" t="s">
        <v>173</v>
      </c>
      <c r="BD6" s="130" t="s">
        <v>83</v>
      </c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  <c r="AZ7" s="130" t="s">
        <v>116</v>
      </c>
      <c r="BA7" s="130" t="s">
        <v>20</v>
      </c>
      <c r="BB7" s="130" t="s">
        <v>20</v>
      </c>
      <c r="BC7" s="130" t="s">
        <v>665</v>
      </c>
      <c r="BD7" s="130" t="s">
        <v>83</v>
      </c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666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ROUND(K85,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ROUND((SUM(BE85:BE202)),  2)</f>
        <v>0</v>
      </c>
      <c r="G35" s="39"/>
      <c r="H35" s="39"/>
      <c r="I35" s="151">
        <v>0.20999999999999999</v>
      </c>
      <c r="J35" s="39"/>
      <c r="K35" s="146">
        <f>ROUND(((SUM(BE85:BE202))*I35),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ROUND((SUM(BF85:BF202)),  2)</f>
        <v>0</v>
      </c>
      <c r="G36" s="39"/>
      <c r="H36" s="39"/>
      <c r="I36" s="151">
        <v>0.14999999999999999</v>
      </c>
      <c r="J36" s="39"/>
      <c r="K36" s="146">
        <f>ROUND(((SUM(BF85:BF202))*I36),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ROUND((SUM(BG85:BG202)),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ROUND((SUM(BH85:BH202)),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ROUND((SUM(BI85:BI202)),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110 - Polní cesta C11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Q85</f>
        <v>0</v>
      </c>
      <c r="J61" s="103">
        <f>R85</f>
        <v>0</v>
      </c>
      <c r="K61" s="103">
        <f>K85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128</v>
      </c>
      <c r="E62" s="171"/>
      <c r="F62" s="171"/>
      <c r="G62" s="171"/>
      <c r="H62" s="171"/>
      <c r="I62" s="172">
        <f>Q86</f>
        <v>0</v>
      </c>
      <c r="J62" s="172">
        <f>R86</f>
        <v>0</v>
      </c>
      <c r="K62" s="172">
        <f>K86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8">
        <f>Q87</f>
        <v>0</v>
      </c>
      <c r="J63" s="178">
        <f>R87</f>
        <v>0</v>
      </c>
      <c r="K63" s="178">
        <f>K87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130</v>
      </c>
      <c r="E64" s="177"/>
      <c r="F64" s="177"/>
      <c r="G64" s="177"/>
      <c r="H64" s="177"/>
      <c r="I64" s="178">
        <f>Q155</f>
        <v>0</v>
      </c>
      <c r="J64" s="178">
        <f>R155</f>
        <v>0</v>
      </c>
      <c r="K64" s="178">
        <f>K155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133</v>
      </c>
      <c r="E65" s="177"/>
      <c r="F65" s="177"/>
      <c r="G65" s="177"/>
      <c r="H65" s="177"/>
      <c r="I65" s="178">
        <f>Q196</f>
        <v>0</v>
      </c>
      <c r="J65" s="178">
        <f>R196</f>
        <v>0</v>
      </c>
      <c r="K65" s="178">
        <f>K196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137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13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13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134</v>
      </c>
      <c r="D72" s="41"/>
      <c r="E72" s="41"/>
      <c r="F72" s="41"/>
      <c r="G72" s="41"/>
      <c r="H72" s="41"/>
      <c r="I72" s="41"/>
      <c r="J72" s="41"/>
      <c r="K72" s="41"/>
      <c r="L72" s="41"/>
      <c r="M72" s="13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13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17</v>
      </c>
      <c r="D74" s="41"/>
      <c r="E74" s="41"/>
      <c r="F74" s="41"/>
      <c r="G74" s="41"/>
      <c r="H74" s="41"/>
      <c r="I74" s="41"/>
      <c r="J74" s="41"/>
      <c r="K74" s="41"/>
      <c r="L74" s="41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63" t="str">
        <f>E7</f>
        <v>Rekonstrukce PC C2, svodný příkop SP1, SP2, propustek P11, novostavba PC C11, rekonstrukce OP1 v k. ú. Kotopeky</v>
      </c>
      <c r="F75" s="33"/>
      <c r="G75" s="33"/>
      <c r="H75" s="33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118</v>
      </c>
      <c r="D76" s="41"/>
      <c r="E76" s="41"/>
      <c r="F76" s="41"/>
      <c r="G76" s="41"/>
      <c r="H76" s="41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110 - Polní cesta C11</v>
      </c>
      <c r="F77" s="41"/>
      <c r="G77" s="41"/>
      <c r="H77" s="41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k. ú. Kotopeky</v>
      </c>
      <c r="G79" s="41"/>
      <c r="H79" s="41"/>
      <c r="I79" s="33" t="s">
        <v>24</v>
      </c>
      <c r="J79" s="73" t="str">
        <f>IF(J12="","",J12)</f>
        <v>25. 1. 2024</v>
      </c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SPÚ ČR – pobočka Beroun</v>
      </c>
      <c r="G81" s="41"/>
      <c r="H81" s="41"/>
      <c r="I81" s="33" t="s">
        <v>32</v>
      </c>
      <c r="J81" s="37" t="str">
        <f>E21</f>
        <v xml:space="preserve"> </v>
      </c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 xml:space="preserve"> </v>
      </c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0"/>
      <c r="B84" s="181"/>
      <c r="C84" s="182" t="s">
        <v>135</v>
      </c>
      <c r="D84" s="183" t="s">
        <v>56</v>
      </c>
      <c r="E84" s="183" t="s">
        <v>52</v>
      </c>
      <c r="F84" s="183" t="s">
        <v>53</v>
      </c>
      <c r="G84" s="183" t="s">
        <v>136</v>
      </c>
      <c r="H84" s="183" t="s">
        <v>137</v>
      </c>
      <c r="I84" s="183" t="s">
        <v>138</v>
      </c>
      <c r="J84" s="183" t="s">
        <v>139</v>
      </c>
      <c r="K84" s="184" t="s">
        <v>126</v>
      </c>
      <c r="L84" s="185" t="s">
        <v>140</v>
      </c>
      <c r="M84" s="186"/>
      <c r="N84" s="93" t="s">
        <v>20</v>
      </c>
      <c r="O84" s="94" t="s">
        <v>41</v>
      </c>
      <c r="P84" s="94" t="s">
        <v>141</v>
      </c>
      <c r="Q84" s="94" t="s">
        <v>142</v>
      </c>
      <c r="R84" s="94" t="s">
        <v>143</v>
      </c>
      <c r="S84" s="94" t="s">
        <v>144</v>
      </c>
      <c r="T84" s="94" t="s">
        <v>145</v>
      </c>
      <c r="U84" s="94" t="s">
        <v>146</v>
      </c>
      <c r="V84" s="94" t="s">
        <v>147</v>
      </c>
      <c r="W84" s="94" t="s">
        <v>148</v>
      </c>
      <c r="X84" s="95" t="s">
        <v>149</v>
      </c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9"/>
      <c r="B85" s="40"/>
      <c r="C85" s="100" t="s">
        <v>150</v>
      </c>
      <c r="D85" s="41"/>
      <c r="E85" s="41"/>
      <c r="F85" s="41"/>
      <c r="G85" s="41"/>
      <c r="H85" s="41"/>
      <c r="I85" s="41"/>
      <c r="J85" s="41"/>
      <c r="K85" s="187">
        <f>BK85</f>
        <v>0</v>
      </c>
      <c r="L85" s="41"/>
      <c r="M85" s="45"/>
      <c r="N85" s="96"/>
      <c r="O85" s="188"/>
      <c r="P85" s="97"/>
      <c r="Q85" s="189">
        <f>Q86</f>
        <v>0</v>
      </c>
      <c r="R85" s="189">
        <f>R86</f>
        <v>0</v>
      </c>
      <c r="S85" s="97"/>
      <c r="T85" s="190">
        <f>T86</f>
        <v>0</v>
      </c>
      <c r="U85" s="97"/>
      <c r="V85" s="190">
        <f>V86</f>
        <v>87.326999999999998</v>
      </c>
      <c r="W85" s="97"/>
      <c r="X85" s="191">
        <f>X86</f>
        <v>0</v>
      </c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127</v>
      </c>
      <c r="BK85" s="192">
        <f>BK86</f>
        <v>0</v>
      </c>
    </row>
    <row r="86" s="12" customFormat="1" ht="25.92" customHeight="1">
      <c r="A86" s="12"/>
      <c r="B86" s="193"/>
      <c r="C86" s="194"/>
      <c r="D86" s="195" t="s">
        <v>72</v>
      </c>
      <c r="E86" s="196" t="s">
        <v>151</v>
      </c>
      <c r="F86" s="196" t="s">
        <v>152</v>
      </c>
      <c r="G86" s="194"/>
      <c r="H86" s="194"/>
      <c r="I86" s="197"/>
      <c r="J86" s="197"/>
      <c r="K86" s="198">
        <f>BK86</f>
        <v>0</v>
      </c>
      <c r="L86" s="194"/>
      <c r="M86" s="199"/>
      <c r="N86" s="200"/>
      <c r="O86" s="201"/>
      <c r="P86" s="201"/>
      <c r="Q86" s="202">
        <f>Q87+Q155+Q196</f>
        <v>0</v>
      </c>
      <c r="R86" s="202">
        <f>R87+R155+R196</f>
        <v>0</v>
      </c>
      <c r="S86" s="201"/>
      <c r="T86" s="203">
        <f>T87+T155+T196</f>
        <v>0</v>
      </c>
      <c r="U86" s="201"/>
      <c r="V86" s="203">
        <f>V87+V155+V196</f>
        <v>87.326999999999998</v>
      </c>
      <c r="W86" s="201"/>
      <c r="X86" s="204">
        <f>X87+X155+X196</f>
        <v>0</v>
      </c>
      <c r="Y86" s="12"/>
      <c r="Z86" s="12"/>
      <c r="AA86" s="12"/>
      <c r="AB86" s="12"/>
      <c r="AC86" s="12"/>
      <c r="AD86" s="12"/>
      <c r="AE86" s="12"/>
      <c r="AR86" s="205" t="s">
        <v>81</v>
      </c>
      <c r="AT86" s="206" t="s">
        <v>72</v>
      </c>
      <c r="AU86" s="206" t="s">
        <v>73</v>
      </c>
      <c r="AY86" s="205" t="s">
        <v>153</v>
      </c>
      <c r="BK86" s="207">
        <f>BK87+BK155+BK196</f>
        <v>0</v>
      </c>
    </row>
    <row r="87" s="12" customFormat="1" ht="22.8" customHeight="1">
      <c r="A87" s="12"/>
      <c r="B87" s="193"/>
      <c r="C87" s="194"/>
      <c r="D87" s="195" t="s">
        <v>72</v>
      </c>
      <c r="E87" s="208" t="s">
        <v>81</v>
      </c>
      <c r="F87" s="208" t="s">
        <v>154</v>
      </c>
      <c r="G87" s="194"/>
      <c r="H87" s="194"/>
      <c r="I87" s="197"/>
      <c r="J87" s="197"/>
      <c r="K87" s="209">
        <f>BK87</f>
        <v>0</v>
      </c>
      <c r="L87" s="194"/>
      <c r="M87" s="199"/>
      <c r="N87" s="200"/>
      <c r="O87" s="201"/>
      <c r="P87" s="201"/>
      <c r="Q87" s="202">
        <f>SUM(Q88:Q154)</f>
        <v>0</v>
      </c>
      <c r="R87" s="202">
        <f>SUM(R88:R154)</f>
        <v>0</v>
      </c>
      <c r="S87" s="201"/>
      <c r="T87" s="203">
        <f>SUM(T88:T154)</f>
        <v>0</v>
      </c>
      <c r="U87" s="201"/>
      <c r="V87" s="203">
        <f>SUM(V88:V154)</f>
        <v>0.050000000000000003</v>
      </c>
      <c r="W87" s="201"/>
      <c r="X87" s="204">
        <f>SUM(X88:X154)</f>
        <v>0</v>
      </c>
      <c r="Y87" s="12"/>
      <c r="Z87" s="12"/>
      <c r="AA87" s="12"/>
      <c r="AB87" s="12"/>
      <c r="AC87" s="12"/>
      <c r="AD87" s="12"/>
      <c r="AE87" s="12"/>
      <c r="AR87" s="205" t="s">
        <v>81</v>
      </c>
      <c r="AT87" s="206" t="s">
        <v>72</v>
      </c>
      <c r="AU87" s="206" t="s">
        <v>81</v>
      </c>
      <c r="AY87" s="205" t="s">
        <v>153</v>
      </c>
      <c r="BK87" s="207">
        <f>SUM(BK88:BK154)</f>
        <v>0</v>
      </c>
    </row>
    <row r="88" s="2" customFormat="1" ht="24.15" customHeight="1">
      <c r="A88" s="39"/>
      <c r="B88" s="40"/>
      <c r="C88" s="210" t="s">
        <v>81</v>
      </c>
      <c r="D88" s="210" t="s">
        <v>155</v>
      </c>
      <c r="E88" s="211" t="s">
        <v>156</v>
      </c>
      <c r="F88" s="212" t="s">
        <v>157</v>
      </c>
      <c r="G88" s="213" t="s">
        <v>158</v>
      </c>
      <c r="H88" s="214">
        <v>42</v>
      </c>
      <c r="I88" s="215"/>
      <c r="J88" s="215"/>
      <c r="K88" s="216">
        <f>ROUND(P88*H88,2)</f>
        <v>0</v>
      </c>
      <c r="L88" s="217"/>
      <c r="M88" s="45"/>
      <c r="N88" s="218" t="s">
        <v>20</v>
      </c>
      <c r="O88" s="219" t="s">
        <v>42</v>
      </c>
      <c r="P88" s="220">
        <f>I88+J88</f>
        <v>0</v>
      </c>
      <c r="Q88" s="220">
        <f>ROUND(I88*H88,2)</f>
        <v>0</v>
      </c>
      <c r="R88" s="220">
        <f>ROUND(J88*H88,2)</f>
        <v>0</v>
      </c>
      <c r="S88" s="85"/>
      <c r="T88" s="221">
        <f>S88*H88</f>
        <v>0</v>
      </c>
      <c r="U88" s="221">
        <v>0</v>
      </c>
      <c r="V88" s="221">
        <f>U88*H88</f>
        <v>0</v>
      </c>
      <c r="W88" s="221">
        <v>0</v>
      </c>
      <c r="X88" s="222">
        <f>W88*H88</f>
        <v>0</v>
      </c>
      <c r="Y88" s="39"/>
      <c r="Z88" s="39"/>
      <c r="AA88" s="39"/>
      <c r="AB88" s="39"/>
      <c r="AC88" s="39"/>
      <c r="AD88" s="39"/>
      <c r="AE88" s="39"/>
      <c r="AR88" s="223" t="s">
        <v>159</v>
      </c>
      <c r="AT88" s="223" t="s">
        <v>155</v>
      </c>
      <c r="AU88" s="223" t="s">
        <v>83</v>
      </c>
      <c r="AY88" s="18" t="s">
        <v>153</v>
      </c>
      <c r="BE88" s="224">
        <f>IF(O88="základní",K88,0)</f>
        <v>0</v>
      </c>
      <c r="BF88" s="224">
        <f>IF(O88="snížená",K88,0)</f>
        <v>0</v>
      </c>
      <c r="BG88" s="224">
        <f>IF(O88="zákl. přenesená",K88,0)</f>
        <v>0</v>
      </c>
      <c r="BH88" s="224">
        <f>IF(O88="sníž. přenesená",K88,0)</f>
        <v>0</v>
      </c>
      <c r="BI88" s="224">
        <f>IF(O88="nulová",K88,0)</f>
        <v>0</v>
      </c>
      <c r="BJ88" s="18" t="s">
        <v>81</v>
      </c>
      <c r="BK88" s="224">
        <f>ROUND(P88*H88,2)</f>
        <v>0</v>
      </c>
      <c r="BL88" s="18" t="s">
        <v>159</v>
      </c>
      <c r="BM88" s="223" t="s">
        <v>667</v>
      </c>
    </row>
    <row r="89" s="2" customFormat="1">
      <c r="A89" s="39"/>
      <c r="B89" s="40"/>
      <c r="C89" s="41"/>
      <c r="D89" s="225" t="s">
        <v>161</v>
      </c>
      <c r="E89" s="41"/>
      <c r="F89" s="226" t="s">
        <v>162</v>
      </c>
      <c r="G89" s="41"/>
      <c r="H89" s="41"/>
      <c r="I89" s="227"/>
      <c r="J89" s="227"/>
      <c r="K89" s="41"/>
      <c r="L89" s="41"/>
      <c r="M89" s="45"/>
      <c r="N89" s="228"/>
      <c r="O89" s="229"/>
      <c r="P89" s="85"/>
      <c r="Q89" s="85"/>
      <c r="R89" s="85"/>
      <c r="S89" s="85"/>
      <c r="T89" s="85"/>
      <c r="U89" s="85"/>
      <c r="V89" s="85"/>
      <c r="W89" s="85"/>
      <c r="X89" s="86"/>
      <c r="Y89" s="39"/>
      <c r="Z89" s="39"/>
      <c r="AA89" s="39"/>
      <c r="AB89" s="39"/>
      <c r="AC89" s="39"/>
      <c r="AD89" s="39"/>
      <c r="AE89" s="39"/>
      <c r="AT89" s="18" t="s">
        <v>161</v>
      </c>
      <c r="AU89" s="18" t="s">
        <v>83</v>
      </c>
    </row>
    <row r="90" s="2" customFormat="1">
      <c r="A90" s="39"/>
      <c r="B90" s="40"/>
      <c r="C90" s="41"/>
      <c r="D90" s="230" t="s">
        <v>163</v>
      </c>
      <c r="E90" s="41"/>
      <c r="F90" s="231" t="s">
        <v>164</v>
      </c>
      <c r="G90" s="41"/>
      <c r="H90" s="41"/>
      <c r="I90" s="227"/>
      <c r="J90" s="227"/>
      <c r="K90" s="41"/>
      <c r="L90" s="41"/>
      <c r="M90" s="45"/>
      <c r="N90" s="228"/>
      <c r="O90" s="229"/>
      <c r="P90" s="85"/>
      <c r="Q90" s="85"/>
      <c r="R90" s="85"/>
      <c r="S90" s="85"/>
      <c r="T90" s="85"/>
      <c r="U90" s="85"/>
      <c r="V90" s="85"/>
      <c r="W90" s="85"/>
      <c r="X90" s="86"/>
      <c r="Y90" s="39"/>
      <c r="Z90" s="39"/>
      <c r="AA90" s="39"/>
      <c r="AB90" s="39"/>
      <c r="AC90" s="39"/>
      <c r="AD90" s="39"/>
      <c r="AE90" s="39"/>
      <c r="AT90" s="18" t="s">
        <v>163</v>
      </c>
      <c r="AU90" s="18" t="s">
        <v>83</v>
      </c>
    </row>
    <row r="91" s="13" customFormat="1">
      <c r="A91" s="13"/>
      <c r="B91" s="232"/>
      <c r="C91" s="233"/>
      <c r="D91" s="225" t="s">
        <v>165</v>
      </c>
      <c r="E91" s="234" t="s">
        <v>20</v>
      </c>
      <c r="F91" s="235" t="s">
        <v>668</v>
      </c>
      <c r="G91" s="233"/>
      <c r="H91" s="236">
        <v>42</v>
      </c>
      <c r="I91" s="237"/>
      <c r="J91" s="237"/>
      <c r="K91" s="233"/>
      <c r="L91" s="233"/>
      <c r="M91" s="238"/>
      <c r="N91" s="239"/>
      <c r="O91" s="240"/>
      <c r="P91" s="240"/>
      <c r="Q91" s="240"/>
      <c r="R91" s="240"/>
      <c r="S91" s="240"/>
      <c r="T91" s="240"/>
      <c r="U91" s="240"/>
      <c r="V91" s="240"/>
      <c r="W91" s="240"/>
      <c r="X91" s="241"/>
      <c r="Y91" s="13"/>
      <c r="Z91" s="13"/>
      <c r="AA91" s="13"/>
      <c r="AB91" s="13"/>
      <c r="AC91" s="13"/>
      <c r="AD91" s="13"/>
      <c r="AE91" s="13"/>
      <c r="AT91" s="242" t="s">
        <v>165</v>
      </c>
      <c r="AU91" s="242" t="s">
        <v>83</v>
      </c>
      <c r="AV91" s="13" t="s">
        <v>83</v>
      </c>
      <c r="AW91" s="13" t="s">
        <v>5</v>
      </c>
      <c r="AX91" s="13" t="s">
        <v>81</v>
      </c>
      <c r="AY91" s="242" t="s">
        <v>153</v>
      </c>
    </row>
    <row r="92" s="2" customFormat="1" ht="24.15" customHeight="1">
      <c r="A92" s="39"/>
      <c r="B92" s="40"/>
      <c r="C92" s="210" t="s">
        <v>83</v>
      </c>
      <c r="D92" s="210" t="s">
        <v>155</v>
      </c>
      <c r="E92" s="211" t="s">
        <v>167</v>
      </c>
      <c r="F92" s="212" t="s">
        <v>168</v>
      </c>
      <c r="G92" s="213" t="s">
        <v>158</v>
      </c>
      <c r="H92" s="214">
        <v>1</v>
      </c>
      <c r="I92" s="215"/>
      <c r="J92" s="215"/>
      <c r="K92" s="216">
        <f>ROUND(P92*H92,2)</f>
        <v>0</v>
      </c>
      <c r="L92" s="217"/>
      <c r="M92" s="45"/>
      <c r="N92" s="218" t="s">
        <v>20</v>
      </c>
      <c r="O92" s="219" t="s">
        <v>42</v>
      </c>
      <c r="P92" s="220">
        <f>I92+J92</f>
        <v>0</v>
      </c>
      <c r="Q92" s="220">
        <f>ROUND(I92*H92,2)</f>
        <v>0</v>
      </c>
      <c r="R92" s="220">
        <f>ROUND(J92*H92,2)</f>
        <v>0</v>
      </c>
      <c r="S92" s="85"/>
      <c r="T92" s="221">
        <f>S92*H92</f>
        <v>0</v>
      </c>
      <c r="U92" s="221">
        <v>0</v>
      </c>
      <c r="V92" s="221">
        <f>U92*H92</f>
        <v>0</v>
      </c>
      <c r="W92" s="221">
        <v>0</v>
      </c>
      <c r="X92" s="222">
        <f>W92*H92</f>
        <v>0</v>
      </c>
      <c r="Y92" s="39"/>
      <c r="Z92" s="39"/>
      <c r="AA92" s="39"/>
      <c r="AB92" s="39"/>
      <c r="AC92" s="39"/>
      <c r="AD92" s="39"/>
      <c r="AE92" s="39"/>
      <c r="AR92" s="223" t="s">
        <v>159</v>
      </c>
      <c r="AT92" s="223" t="s">
        <v>155</v>
      </c>
      <c r="AU92" s="223" t="s">
        <v>83</v>
      </c>
      <c r="AY92" s="18" t="s">
        <v>153</v>
      </c>
      <c r="BE92" s="224">
        <f>IF(O92="základní",K92,0)</f>
        <v>0</v>
      </c>
      <c r="BF92" s="224">
        <f>IF(O92="snížená",K92,0)</f>
        <v>0</v>
      </c>
      <c r="BG92" s="224">
        <f>IF(O92="zákl. přenesená",K92,0)</f>
        <v>0</v>
      </c>
      <c r="BH92" s="224">
        <f>IF(O92="sníž. přenesená",K92,0)</f>
        <v>0</v>
      </c>
      <c r="BI92" s="224">
        <f>IF(O92="nulová",K92,0)</f>
        <v>0</v>
      </c>
      <c r="BJ92" s="18" t="s">
        <v>81</v>
      </c>
      <c r="BK92" s="224">
        <f>ROUND(P92*H92,2)</f>
        <v>0</v>
      </c>
      <c r="BL92" s="18" t="s">
        <v>159</v>
      </c>
      <c r="BM92" s="223" t="s">
        <v>669</v>
      </c>
    </row>
    <row r="93" s="2" customFormat="1">
      <c r="A93" s="39"/>
      <c r="B93" s="40"/>
      <c r="C93" s="41"/>
      <c r="D93" s="225" t="s">
        <v>161</v>
      </c>
      <c r="E93" s="41"/>
      <c r="F93" s="226" t="s">
        <v>170</v>
      </c>
      <c r="G93" s="41"/>
      <c r="H93" s="41"/>
      <c r="I93" s="227"/>
      <c r="J93" s="227"/>
      <c r="K93" s="41"/>
      <c r="L93" s="41"/>
      <c r="M93" s="45"/>
      <c r="N93" s="228"/>
      <c r="O93" s="229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161</v>
      </c>
      <c r="AU93" s="18" t="s">
        <v>83</v>
      </c>
    </row>
    <row r="94" s="2" customFormat="1">
      <c r="A94" s="39"/>
      <c r="B94" s="40"/>
      <c r="C94" s="41"/>
      <c r="D94" s="230" t="s">
        <v>163</v>
      </c>
      <c r="E94" s="41"/>
      <c r="F94" s="231" t="s">
        <v>171</v>
      </c>
      <c r="G94" s="41"/>
      <c r="H94" s="41"/>
      <c r="I94" s="227"/>
      <c r="J94" s="227"/>
      <c r="K94" s="41"/>
      <c r="L94" s="41"/>
      <c r="M94" s="45"/>
      <c r="N94" s="228"/>
      <c r="O94" s="229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163</v>
      </c>
      <c r="AU94" s="18" t="s">
        <v>83</v>
      </c>
    </row>
    <row r="95" s="13" customFormat="1">
      <c r="A95" s="13"/>
      <c r="B95" s="232"/>
      <c r="C95" s="233"/>
      <c r="D95" s="225" t="s">
        <v>165</v>
      </c>
      <c r="E95" s="234" t="s">
        <v>20</v>
      </c>
      <c r="F95" s="235" t="s">
        <v>670</v>
      </c>
      <c r="G95" s="233"/>
      <c r="H95" s="236">
        <v>1</v>
      </c>
      <c r="I95" s="237"/>
      <c r="J95" s="237"/>
      <c r="K95" s="233"/>
      <c r="L95" s="233"/>
      <c r="M95" s="238"/>
      <c r="N95" s="239"/>
      <c r="O95" s="240"/>
      <c r="P95" s="240"/>
      <c r="Q95" s="240"/>
      <c r="R95" s="240"/>
      <c r="S95" s="240"/>
      <c r="T95" s="240"/>
      <c r="U95" s="240"/>
      <c r="V95" s="240"/>
      <c r="W95" s="240"/>
      <c r="X95" s="241"/>
      <c r="Y95" s="13"/>
      <c r="Z95" s="13"/>
      <c r="AA95" s="13"/>
      <c r="AB95" s="13"/>
      <c r="AC95" s="13"/>
      <c r="AD95" s="13"/>
      <c r="AE95" s="13"/>
      <c r="AT95" s="242" t="s">
        <v>165</v>
      </c>
      <c r="AU95" s="242" t="s">
        <v>83</v>
      </c>
      <c r="AV95" s="13" t="s">
        <v>83</v>
      </c>
      <c r="AW95" s="13" t="s">
        <v>5</v>
      </c>
      <c r="AX95" s="13" t="s">
        <v>81</v>
      </c>
      <c r="AY95" s="242" t="s">
        <v>153</v>
      </c>
    </row>
    <row r="96" s="2" customFormat="1" ht="24.15" customHeight="1">
      <c r="A96" s="39"/>
      <c r="B96" s="40"/>
      <c r="C96" s="210" t="s">
        <v>173</v>
      </c>
      <c r="D96" s="210" t="s">
        <v>155</v>
      </c>
      <c r="E96" s="211" t="s">
        <v>174</v>
      </c>
      <c r="F96" s="212" t="s">
        <v>175</v>
      </c>
      <c r="G96" s="213" t="s">
        <v>158</v>
      </c>
      <c r="H96" s="214">
        <v>3</v>
      </c>
      <c r="I96" s="215"/>
      <c r="J96" s="215"/>
      <c r="K96" s="216">
        <f>ROUND(P96*H96,2)</f>
        <v>0</v>
      </c>
      <c r="L96" s="217"/>
      <c r="M96" s="45"/>
      <c r="N96" s="218" t="s">
        <v>20</v>
      </c>
      <c r="O96" s="219" t="s">
        <v>42</v>
      </c>
      <c r="P96" s="220">
        <f>I96+J96</f>
        <v>0</v>
      </c>
      <c r="Q96" s="220">
        <f>ROUND(I96*H96,2)</f>
        <v>0</v>
      </c>
      <c r="R96" s="220">
        <f>ROUND(J96*H96,2)</f>
        <v>0</v>
      </c>
      <c r="S96" s="85"/>
      <c r="T96" s="221">
        <f>S96*H96</f>
        <v>0</v>
      </c>
      <c r="U96" s="221">
        <v>0</v>
      </c>
      <c r="V96" s="221">
        <f>U96*H96</f>
        <v>0</v>
      </c>
      <c r="W96" s="221">
        <v>0</v>
      </c>
      <c r="X96" s="222">
        <f>W96*H96</f>
        <v>0</v>
      </c>
      <c r="Y96" s="39"/>
      <c r="Z96" s="39"/>
      <c r="AA96" s="39"/>
      <c r="AB96" s="39"/>
      <c r="AC96" s="39"/>
      <c r="AD96" s="39"/>
      <c r="AE96" s="39"/>
      <c r="AR96" s="223" t="s">
        <v>159</v>
      </c>
      <c r="AT96" s="223" t="s">
        <v>155</v>
      </c>
      <c r="AU96" s="223" t="s">
        <v>83</v>
      </c>
      <c r="AY96" s="18" t="s">
        <v>153</v>
      </c>
      <c r="BE96" s="224">
        <f>IF(O96="základní",K96,0)</f>
        <v>0</v>
      </c>
      <c r="BF96" s="224">
        <f>IF(O96="snížená",K96,0)</f>
        <v>0</v>
      </c>
      <c r="BG96" s="224">
        <f>IF(O96="zákl. přenesená",K96,0)</f>
        <v>0</v>
      </c>
      <c r="BH96" s="224">
        <f>IF(O96="sníž. přenesená",K96,0)</f>
        <v>0</v>
      </c>
      <c r="BI96" s="224">
        <f>IF(O96="nulová",K96,0)</f>
        <v>0</v>
      </c>
      <c r="BJ96" s="18" t="s">
        <v>81</v>
      </c>
      <c r="BK96" s="224">
        <f>ROUND(P96*H96,2)</f>
        <v>0</v>
      </c>
      <c r="BL96" s="18" t="s">
        <v>159</v>
      </c>
      <c r="BM96" s="223" t="s">
        <v>671</v>
      </c>
    </row>
    <row r="97" s="2" customFormat="1">
      <c r="A97" s="39"/>
      <c r="B97" s="40"/>
      <c r="C97" s="41"/>
      <c r="D97" s="225" t="s">
        <v>161</v>
      </c>
      <c r="E97" s="41"/>
      <c r="F97" s="226" t="s">
        <v>177</v>
      </c>
      <c r="G97" s="41"/>
      <c r="H97" s="41"/>
      <c r="I97" s="227"/>
      <c r="J97" s="227"/>
      <c r="K97" s="41"/>
      <c r="L97" s="41"/>
      <c r="M97" s="45"/>
      <c r="N97" s="228"/>
      <c r="O97" s="229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161</v>
      </c>
      <c r="AU97" s="18" t="s">
        <v>83</v>
      </c>
    </row>
    <row r="98" s="2" customFormat="1">
      <c r="A98" s="39"/>
      <c r="B98" s="40"/>
      <c r="C98" s="41"/>
      <c r="D98" s="230" t="s">
        <v>163</v>
      </c>
      <c r="E98" s="41"/>
      <c r="F98" s="231" t="s">
        <v>178</v>
      </c>
      <c r="G98" s="41"/>
      <c r="H98" s="41"/>
      <c r="I98" s="227"/>
      <c r="J98" s="227"/>
      <c r="K98" s="41"/>
      <c r="L98" s="41"/>
      <c r="M98" s="45"/>
      <c r="N98" s="228"/>
      <c r="O98" s="229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163</v>
      </c>
      <c r="AU98" s="18" t="s">
        <v>83</v>
      </c>
    </row>
    <row r="99" s="13" customFormat="1">
      <c r="A99" s="13"/>
      <c r="B99" s="232"/>
      <c r="C99" s="233"/>
      <c r="D99" s="225" t="s">
        <v>165</v>
      </c>
      <c r="E99" s="234" t="s">
        <v>20</v>
      </c>
      <c r="F99" s="235" t="s">
        <v>672</v>
      </c>
      <c r="G99" s="233"/>
      <c r="H99" s="236">
        <v>3</v>
      </c>
      <c r="I99" s="237"/>
      <c r="J99" s="237"/>
      <c r="K99" s="233"/>
      <c r="L99" s="233"/>
      <c r="M99" s="238"/>
      <c r="N99" s="239"/>
      <c r="O99" s="240"/>
      <c r="P99" s="240"/>
      <c r="Q99" s="240"/>
      <c r="R99" s="240"/>
      <c r="S99" s="240"/>
      <c r="T99" s="240"/>
      <c r="U99" s="240"/>
      <c r="V99" s="240"/>
      <c r="W99" s="240"/>
      <c r="X99" s="241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83</v>
      </c>
      <c r="AV99" s="13" t="s">
        <v>83</v>
      </c>
      <c r="AW99" s="13" t="s">
        <v>5</v>
      </c>
      <c r="AX99" s="13" t="s">
        <v>81</v>
      </c>
      <c r="AY99" s="242" t="s">
        <v>153</v>
      </c>
    </row>
    <row r="100" s="2" customFormat="1" ht="24.15" customHeight="1">
      <c r="A100" s="39"/>
      <c r="B100" s="40"/>
      <c r="C100" s="210" t="s">
        <v>159</v>
      </c>
      <c r="D100" s="210" t="s">
        <v>155</v>
      </c>
      <c r="E100" s="211" t="s">
        <v>187</v>
      </c>
      <c r="F100" s="212" t="s">
        <v>188</v>
      </c>
      <c r="G100" s="213" t="s">
        <v>158</v>
      </c>
      <c r="H100" s="214">
        <v>42</v>
      </c>
      <c r="I100" s="215"/>
      <c r="J100" s="215"/>
      <c r="K100" s="216">
        <f>ROUND(P100*H100,2)</f>
        <v>0</v>
      </c>
      <c r="L100" s="217"/>
      <c r="M100" s="45"/>
      <c r="N100" s="218" t="s">
        <v>20</v>
      </c>
      <c r="O100" s="219" t="s">
        <v>42</v>
      </c>
      <c r="P100" s="220">
        <f>I100+J100</f>
        <v>0</v>
      </c>
      <c r="Q100" s="220">
        <f>ROUND(I100*H100,2)</f>
        <v>0</v>
      </c>
      <c r="R100" s="220">
        <f>ROUND(J100*H100,2)</f>
        <v>0</v>
      </c>
      <c r="S100" s="85"/>
      <c r="T100" s="221">
        <f>S100*H100</f>
        <v>0</v>
      </c>
      <c r="U100" s="221">
        <v>0</v>
      </c>
      <c r="V100" s="221">
        <f>U100*H100</f>
        <v>0</v>
      </c>
      <c r="W100" s="221">
        <v>0</v>
      </c>
      <c r="X100" s="222">
        <f>W100*H100</f>
        <v>0</v>
      </c>
      <c r="Y100" s="39"/>
      <c r="Z100" s="39"/>
      <c r="AA100" s="39"/>
      <c r="AB100" s="39"/>
      <c r="AC100" s="39"/>
      <c r="AD100" s="39"/>
      <c r="AE100" s="39"/>
      <c r="AR100" s="223" t="s">
        <v>159</v>
      </c>
      <c r="AT100" s="223" t="s">
        <v>155</v>
      </c>
      <c r="AU100" s="223" t="s">
        <v>83</v>
      </c>
      <c r="AY100" s="18" t="s">
        <v>153</v>
      </c>
      <c r="BE100" s="224">
        <f>IF(O100="základní",K100,0)</f>
        <v>0</v>
      </c>
      <c r="BF100" s="224">
        <f>IF(O100="snížená",K100,0)</f>
        <v>0</v>
      </c>
      <c r="BG100" s="224">
        <f>IF(O100="zákl. přenesená",K100,0)</f>
        <v>0</v>
      </c>
      <c r="BH100" s="224">
        <f>IF(O100="sníž. přenesená",K100,0)</f>
        <v>0</v>
      </c>
      <c r="BI100" s="224">
        <f>IF(O100="nulová",K100,0)</f>
        <v>0</v>
      </c>
      <c r="BJ100" s="18" t="s">
        <v>81</v>
      </c>
      <c r="BK100" s="224">
        <f>ROUND(P100*H100,2)</f>
        <v>0</v>
      </c>
      <c r="BL100" s="18" t="s">
        <v>159</v>
      </c>
      <c r="BM100" s="223" t="s">
        <v>673</v>
      </c>
    </row>
    <row r="101" s="2" customFormat="1">
      <c r="A101" s="39"/>
      <c r="B101" s="40"/>
      <c r="C101" s="41"/>
      <c r="D101" s="225" t="s">
        <v>161</v>
      </c>
      <c r="E101" s="41"/>
      <c r="F101" s="226" t="s">
        <v>190</v>
      </c>
      <c r="G101" s="41"/>
      <c r="H101" s="41"/>
      <c r="I101" s="227"/>
      <c r="J101" s="227"/>
      <c r="K101" s="41"/>
      <c r="L101" s="41"/>
      <c r="M101" s="45"/>
      <c r="N101" s="228"/>
      <c r="O101" s="229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161</v>
      </c>
      <c r="AU101" s="18" t="s">
        <v>83</v>
      </c>
    </row>
    <row r="102" s="2" customFormat="1">
      <c r="A102" s="39"/>
      <c r="B102" s="40"/>
      <c r="C102" s="41"/>
      <c r="D102" s="230" t="s">
        <v>163</v>
      </c>
      <c r="E102" s="41"/>
      <c r="F102" s="231" t="s">
        <v>191</v>
      </c>
      <c r="G102" s="41"/>
      <c r="H102" s="41"/>
      <c r="I102" s="227"/>
      <c r="J102" s="227"/>
      <c r="K102" s="41"/>
      <c r="L102" s="41"/>
      <c r="M102" s="45"/>
      <c r="N102" s="228"/>
      <c r="O102" s="229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83</v>
      </c>
    </row>
    <row r="103" s="2" customFormat="1" ht="24.15" customHeight="1">
      <c r="A103" s="39"/>
      <c r="B103" s="40"/>
      <c r="C103" s="210" t="s">
        <v>186</v>
      </c>
      <c r="D103" s="210" t="s">
        <v>155</v>
      </c>
      <c r="E103" s="211" t="s">
        <v>193</v>
      </c>
      <c r="F103" s="212" t="s">
        <v>194</v>
      </c>
      <c r="G103" s="213" t="s">
        <v>158</v>
      </c>
      <c r="H103" s="214">
        <v>1</v>
      </c>
      <c r="I103" s="215"/>
      <c r="J103" s="215"/>
      <c r="K103" s="216">
        <f>ROUND(P103*H103,2)</f>
        <v>0</v>
      </c>
      <c r="L103" s="217"/>
      <c r="M103" s="45"/>
      <c r="N103" s="218" t="s">
        <v>20</v>
      </c>
      <c r="O103" s="219" t="s">
        <v>42</v>
      </c>
      <c r="P103" s="220">
        <f>I103+J103</f>
        <v>0</v>
      </c>
      <c r="Q103" s="220">
        <f>ROUND(I103*H103,2)</f>
        <v>0</v>
      </c>
      <c r="R103" s="220">
        <f>ROUND(J103*H103,2)</f>
        <v>0</v>
      </c>
      <c r="S103" s="85"/>
      <c r="T103" s="221">
        <f>S103*H103</f>
        <v>0</v>
      </c>
      <c r="U103" s="221">
        <v>0</v>
      </c>
      <c r="V103" s="221">
        <f>U103*H103</f>
        <v>0</v>
      </c>
      <c r="W103" s="221">
        <v>0</v>
      </c>
      <c r="X103" s="222">
        <f>W103*H103</f>
        <v>0</v>
      </c>
      <c r="Y103" s="39"/>
      <c r="Z103" s="39"/>
      <c r="AA103" s="39"/>
      <c r="AB103" s="39"/>
      <c r="AC103" s="39"/>
      <c r="AD103" s="39"/>
      <c r="AE103" s="39"/>
      <c r="AR103" s="223" t="s">
        <v>159</v>
      </c>
      <c r="AT103" s="223" t="s">
        <v>155</v>
      </c>
      <c r="AU103" s="223" t="s">
        <v>83</v>
      </c>
      <c r="AY103" s="18" t="s">
        <v>153</v>
      </c>
      <c r="BE103" s="224">
        <f>IF(O103="základní",K103,0)</f>
        <v>0</v>
      </c>
      <c r="BF103" s="224">
        <f>IF(O103="snížená",K103,0)</f>
        <v>0</v>
      </c>
      <c r="BG103" s="224">
        <f>IF(O103="zákl. přenesená",K103,0)</f>
        <v>0</v>
      </c>
      <c r="BH103" s="224">
        <f>IF(O103="sníž. přenesená",K103,0)</f>
        <v>0</v>
      </c>
      <c r="BI103" s="224">
        <f>IF(O103="nulová",K103,0)</f>
        <v>0</v>
      </c>
      <c r="BJ103" s="18" t="s">
        <v>81</v>
      </c>
      <c r="BK103" s="224">
        <f>ROUND(P103*H103,2)</f>
        <v>0</v>
      </c>
      <c r="BL103" s="18" t="s">
        <v>159</v>
      </c>
      <c r="BM103" s="223" t="s">
        <v>674</v>
      </c>
    </row>
    <row r="104" s="2" customFormat="1">
      <c r="A104" s="39"/>
      <c r="B104" s="40"/>
      <c r="C104" s="41"/>
      <c r="D104" s="225" t="s">
        <v>161</v>
      </c>
      <c r="E104" s="41"/>
      <c r="F104" s="226" t="s">
        <v>196</v>
      </c>
      <c r="G104" s="41"/>
      <c r="H104" s="41"/>
      <c r="I104" s="227"/>
      <c r="J104" s="227"/>
      <c r="K104" s="41"/>
      <c r="L104" s="41"/>
      <c r="M104" s="45"/>
      <c r="N104" s="228"/>
      <c r="O104" s="229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161</v>
      </c>
      <c r="AU104" s="18" t="s">
        <v>83</v>
      </c>
    </row>
    <row r="105" s="2" customFormat="1">
      <c r="A105" s="39"/>
      <c r="B105" s="40"/>
      <c r="C105" s="41"/>
      <c r="D105" s="230" t="s">
        <v>163</v>
      </c>
      <c r="E105" s="41"/>
      <c r="F105" s="231" t="s">
        <v>197</v>
      </c>
      <c r="G105" s="41"/>
      <c r="H105" s="41"/>
      <c r="I105" s="227"/>
      <c r="J105" s="227"/>
      <c r="K105" s="41"/>
      <c r="L105" s="41"/>
      <c r="M105" s="45"/>
      <c r="N105" s="228"/>
      <c r="O105" s="229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163</v>
      </c>
      <c r="AU105" s="18" t="s">
        <v>83</v>
      </c>
    </row>
    <row r="106" s="2" customFormat="1" ht="24.15" customHeight="1">
      <c r="A106" s="39"/>
      <c r="B106" s="40"/>
      <c r="C106" s="210" t="s">
        <v>192</v>
      </c>
      <c r="D106" s="210" t="s">
        <v>155</v>
      </c>
      <c r="E106" s="211" t="s">
        <v>199</v>
      </c>
      <c r="F106" s="212" t="s">
        <v>200</v>
      </c>
      <c r="G106" s="213" t="s">
        <v>158</v>
      </c>
      <c r="H106" s="214">
        <v>3</v>
      </c>
      <c r="I106" s="215"/>
      <c r="J106" s="215"/>
      <c r="K106" s="216">
        <f>ROUND(P106*H106,2)</f>
        <v>0</v>
      </c>
      <c r="L106" s="217"/>
      <c r="M106" s="45"/>
      <c r="N106" s="218" t="s">
        <v>20</v>
      </c>
      <c r="O106" s="219" t="s">
        <v>42</v>
      </c>
      <c r="P106" s="220">
        <f>I106+J106</f>
        <v>0</v>
      </c>
      <c r="Q106" s="220">
        <f>ROUND(I106*H106,2)</f>
        <v>0</v>
      </c>
      <c r="R106" s="220">
        <f>ROUND(J106*H106,2)</f>
        <v>0</v>
      </c>
      <c r="S106" s="85"/>
      <c r="T106" s="221">
        <f>S106*H106</f>
        <v>0</v>
      </c>
      <c r="U106" s="221">
        <v>0</v>
      </c>
      <c r="V106" s="221">
        <f>U106*H106</f>
        <v>0</v>
      </c>
      <c r="W106" s="221">
        <v>0</v>
      </c>
      <c r="X106" s="222">
        <f>W106*H106</f>
        <v>0</v>
      </c>
      <c r="Y106" s="39"/>
      <c r="Z106" s="39"/>
      <c r="AA106" s="39"/>
      <c r="AB106" s="39"/>
      <c r="AC106" s="39"/>
      <c r="AD106" s="39"/>
      <c r="AE106" s="39"/>
      <c r="AR106" s="223" t="s">
        <v>159</v>
      </c>
      <c r="AT106" s="223" t="s">
        <v>155</v>
      </c>
      <c r="AU106" s="223" t="s">
        <v>83</v>
      </c>
      <c r="AY106" s="18" t="s">
        <v>153</v>
      </c>
      <c r="BE106" s="224">
        <f>IF(O106="základní",K106,0)</f>
        <v>0</v>
      </c>
      <c r="BF106" s="224">
        <f>IF(O106="snížená",K106,0)</f>
        <v>0</v>
      </c>
      <c r="BG106" s="224">
        <f>IF(O106="zákl. přenesená",K106,0)</f>
        <v>0</v>
      </c>
      <c r="BH106" s="224">
        <f>IF(O106="sníž. přenesená",K106,0)</f>
        <v>0</v>
      </c>
      <c r="BI106" s="224">
        <f>IF(O106="nulová",K106,0)</f>
        <v>0</v>
      </c>
      <c r="BJ106" s="18" t="s">
        <v>81</v>
      </c>
      <c r="BK106" s="224">
        <f>ROUND(P106*H106,2)</f>
        <v>0</v>
      </c>
      <c r="BL106" s="18" t="s">
        <v>159</v>
      </c>
      <c r="BM106" s="223" t="s">
        <v>675</v>
      </c>
    </row>
    <row r="107" s="2" customFormat="1">
      <c r="A107" s="39"/>
      <c r="B107" s="40"/>
      <c r="C107" s="41"/>
      <c r="D107" s="225" t="s">
        <v>161</v>
      </c>
      <c r="E107" s="41"/>
      <c r="F107" s="226" t="s">
        <v>202</v>
      </c>
      <c r="G107" s="41"/>
      <c r="H107" s="41"/>
      <c r="I107" s="227"/>
      <c r="J107" s="227"/>
      <c r="K107" s="41"/>
      <c r="L107" s="41"/>
      <c r="M107" s="45"/>
      <c r="N107" s="228"/>
      <c r="O107" s="229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161</v>
      </c>
      <c r="AU107" s="18" t="s">
        <v>83</v>
      </c>
    </row>
    <row r="108" s="2" customFormat="1">
      <c r="A108" s="39"/>
      <c r="B108" s="40"/>
      <c r="C108" s="41"/>
      <c r="D108" s="230" t="s">
        <v>163</v>
      </c>
      <c r="E108" s="41"/>
      <c r="F108" s="231" t="s">
        <v>203</v>
      </c>
      <c r="G108" s="41"/>
      <c r="H108" s="41"/>
      <c r="I108" s="227"/>
      <c r="J108" s="227"/>
      <c r="K108" s="41"/>
      <c r="L108" s="41"/>
      <c r="M108" s="45"/>
      <c r="N108" s="228"/>
      <c r="O108" s="229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163</v>
      </c>
      <c r="AU108" s="18" t="s">
        <v>83</v>
      </c>
    </row>
    <row r="109" s="2" customFormat="1" ht="21.75" customHeight="1">
      <c r="A109" s="39"/>
      <c r="B109" s="40"/>
      <c r="C109" s="210" t="s">
        <v>198</v>
      </c>
      <c r="D109" s="210" t="s">
        <v>155</v>
      </c>
      <c r="E109" s="211" t="s">
        <v>209</v>
      </c>
      <c r="F109" s="212" t="s">
        <v>210</v>
      </c>
      <c r="G109" s="213" t="s">
        <v>158</v>
      </c>
      <c r="H109" s="214">
        <v>42</v>
      </c>
      <c r="I109" s="215"/>
      <c r="J109" s="215"/>
      <c r="K109" s="216">
        <f>ROUND(P109*H109,2)</f>
        <v>0</v>
      </c>
      <c r="L109" s="217"/>
      <c r="M109" s="45"/>
      <c r="N109" s="218" t="s">
        <v>20</v>
      </c>
      <c r="O109" s="219" t="s">
        <v>42</v>
      </c>
      <c r="P109" s="220">
        <f>I109+J109</f>
        <v>0</v>
      </c>
      <c r="Q109" s="220">
        <f>ROUND(I109*H109,2)</f>
        <v>0</v>
      </c>
      <c r="R109" s="220">
        <f>ROUND(J109*H109,2)</f>
        <v>0</v>
      </c>
      <c r="S109" s="85"/>
      <c r="T109" s="221">
        <f>S109*H109</f>
        <v>0</v>
      </c>
      <c r="U109" s="221">
        <v>0</v>
      </c>
      <c r="V109" s="221">
        <f>U109*H109</f>
        <v>0</v>
      </c>
      <c r="W109" s="221">
        <v>0</v>
      </c>
      <c r="X109" s="222">
        <f>W109*H109</f>
        <v>0</v>
      </c>
      <c r="Y109" s="39"/>
      <c r="Z109" s="39"/>
      <c r="AA109" s="39"/>
      <c r="AB109" s="39"/>
      <c r="AC109" s="39"/>
      <c r="AD109" s="39"/>
      <c r="AE109" s="39"/>
      <c r="AR109" s="223" t="s">
        <v>159</v>
      </c>
      <c r="AT109" s="223" t="s">
        <v>155</v>
      </c>
      <c r="AU109" s="223" t="s">
        <v>83</v>
      </c>
      <c r="AY109" s="18" t="s">
        <v>153</v>
      </c>
      <c r="BE109" s="224">
        <f>IF(O109="základní",K109,0)</f>
        <v>0</v>
      </c>
      <c r="BF109" s="224">
        <f>IF(O109="snížená",K109,0)</f>
        <v>0</v>
      </c>
      <c r="BG109" s="224">
        <f>IF(O109="zákl. přenesená",K109,0)</f>
        <v>0</v>
      </c>
      <c r="BH109" s="224">
        <f>IF(O109="sníž. přenesená",K109,0)</f>
        <v>0</v>
      </c>
      <c r="BI109" s="224">
        <f>IF(O109="nulová",K109,0)</f>
        <v>0</v>
      </c>
      <c r="BJ109" s="18" t="s">
        <v>81</v>
      </c>
      <c r="BK109" s="224">
        <f>ROUND(P109*H109,2)</f>
        <v>0</v>
      </c>
      <c r="BL109" s="18" t="s">
        <v>159</v>
      </c>
      <c r="BM109" s="223" t="s">
        <v>676</v>
      </c>
    </row>
    <row r="110" s="2" customFormat="1">
      <c r="A110" s="39"/>
      <c r="B110" s="40"/>
      <c r="C110" s="41"/>
      <c r="D110" s="225" t="s">
        <v>161</v>
      </c>
      <c r="E110" s="41"/>
      <c r="F110" s="226" t="s">
        <v>212</v>
      </c>
      <c r="G110" s="41"/>
      <c r="H110" s="41"/>
      <c r="I110" s="227"/>
      <c r="J110" s="227"/>
      <c r="K110" s="41"/>
      <c r="L110" s="41"/>
      <c r="M110" s="45"/>
      <c r="N110" s="228"/>
      <c r="O110" s="229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161</v>
      </c>
      <c r="AU110" s="18" t="s">
        <v>83</v>
      </c>
    </row>
    <row r="111" s="2" customFormat="1">
      <c r="A111" s="39"/>
      <c r="B111" s="40"/>
      <c r="C111" s="41"/>
      <c r="D111" s="230" t="s">
        <v>163</v>
      </c>
      <c r="E111" s="41"/>
      <c r="F111" s="231" t="s">
        <v>213</v>
      </c>
      <c r="G111" s="41"/>
      <c r="H111" s="41"/>
      <c r="I111" s="227"/>
      <c r="J111" s="227"/>
      <c r="K111" s="41"/>
      <c r="L111" s="41"/>
      <c r="M111" s="45"/>
      <c r="N111" s="228"/>
      <c r="O111" s="229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83</v>
      </c>
    </row>
    <row r="112" s="2" customFormat="1" ht="21.75" customHeight="1">
      <c r="A112" s="39"/>
      <c r="B112" s="40"/>
      <c r="C112" s="210" t="s">
        <v>204</v>
      </c>
      <c r="D112" s="210" t="s">
        <v>155</v>
      </c>
      <c r="E112" s="211" t="s">
        <v>215</v>
      </c>
      <c r="F112" s="212" t="s">
        <v>216</v>
      </c>
      <c r="G112" s="213" t="s">
        <v>158</v>
      </c>
      <c r="H112" s="214">
        <v>1</v>
      </c>
      <c r="I112" s="215"/>
      <c r="J112" s="215"/>
      <c r="K112" s="216">
        <f>ROUND(P112*H112,2)</f>
        <v>0</v>
      </c>
      <c r="L112" s="217"/>
      <c r="M112" s="45"/>
      <c r="N112" s="218" t="s">
        <v>20</v>
      </c>
      <c r="O112" s="219" t="s">
        <v>42</v>
      </c>
      <c r="P112" s="220">
        <f>I112+J112</f>
        <v>0</v>
      </c>
      <c r="Q112" s="220">
        <f>ROUND(I112*H112,2)</f>
        <v>0</v>
      </c>
      <c r="R112" s="220">
        <f>ROUND(J112*H112,2)</f>
        <v>0</v>
      </c>
      <c r="S112" s="85"/>
      <c r="T112" s="221">
        <f>S112*H112</f>
        <v>0</v>
      </c>
      <c r="U112" s="221">
        <v>0</v>
      </c>
      <c r="V112" s="221">
        <f>U112*H112</f>
        <v>0</v>
      </c>
      <c r="W112" s="221">
        <v>0</v>
      </c>
      <c r="X112" s="222">
        <f>W112*H112</f>
        <v>0</v>
      </c>
      <c r="Y112" s="39"/>
      <c r="Z112" s="39"/>
      <c r="AA112" s="39"/>
      <c r="AB112" s="39"/>
      <c r="AC112" s="39"/>
      <c r="AD112" s="39"/>
      <c r="AE112" s="39"/>
      <c r="AR112" s="223" t="s">
        <v>159</v>
      </c>
      <c r="AT112" s="223" t="s">
        <v>155</v>
      </c>
      <c r="AU112" s="223" t="s">
        <v>83</v>
      </c>
      <c r="AY112" s="18" t="s">
        <v>153</v>
      </c>
      <c r="BE112" s="224">
        <f>IF(O112="základní",K112,0)</f>
        <v>0</v>
      </c>
      <c r="BF112" s="224">
        <f>IF(O112="snížená",K112,0)</f>
        <v>0</v>
      </c>
      <c r="BG112" s="224">
        <f>IF(O112="zákl. přenesená",K112,0)</f>
        <v>0</v>
      </c>
      <c r="BH112" s="224">
        <f>IF(O112="sníž. přenesená",K112,0)</f>
        <v>0</v>
      </c>
      <c r="BI112" s="224">
        <f>IF(O112="nulová",K112,0)</f>
        <v>0</v>
      </c>
      <c r="BJ112" s="18" t="s">
        <v>81</v>
      </c>
      <c r="BK112" s="224">
        <f>ROUND(P112*H112,2)</f>
        <v>0</v>
      </c>
      <c r="BL112" s="18" t="s">
        <v>159</v>
      </c>
      <c r="BM112" s="223" t="s">
        <v>677</v>
      </c>
    </row>
    <row r="113" s="2" customFormat="1">
      <c r="A113" s="39"/>
      <c r="B113" s="40"/>
      <c r="C113" s="41"/>
      <c r="D113" s="225" t="s">
        <v>161</v>
      </c>
      <c r="E113" s="41"/>
      <c r="F113" s="226" t="s">
        <v>218</v>
      </c>
      <c r="G113" s="41"/>
      <c r="H113" s="41"/>
      <c r="I113" s="227"/>
      <c r="J113" s="227"/>
      <c r="K113" s="41"/>
      <c r="L113" s="41"/>
      <c r="M113" s="45"/>
      <c r="N113" s="228"/>
      <c r="O113" s="229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161</v>
      </c>
      <c r="AU113" s="18" t="s">
        <v>83</v>
      </c>
    </row>
    <row r="114" s="2" customFormat="1">
      <c r="A114" s="39"/>
      <c r="B114" s="40"/>
      <c r="C114" s="41"/>
      <c r="D114" s="230" t="s">
        <v>163</v>
      </c>
      <c r="E114" s="41"/>
      <c r="F114" s="231" t="s">
        <v>219</v>
      </c>
      <c r="G114" s="41"/>
      <c r="H114" s="41"/>
      <c r="I114" s="227"/>
      <c r="J114" s="227"/>
      <c r="K114" s="41"/>
      <c r="L114" s="41"/>
      <c r="M114" s="45"/>
      <c r="N114" s="228"/>
      <c r="O114" s="229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163</v>
      </c>
      <c r="AU114" s="18" t="s">
        <v>83</v>
      </c>
    </row>
    <row r="115" s="2" customFormat="1" ht="21.75" customHeight="1">
      <c r="A115" s="39"/>
      <c r="B115" s="40"/>
      <c r="C115" s="210" t="s">
        <v>208</v>
      </c>
      <c r="D115" s="210" t="s">
        <v>155</v>
      </c>
      <c r="E115" s="211" t="s">
        <v>221</v>
      </c>
      <c r="F115" s="212" t="s">
        <v>222</v>
      </c>
      <c r="G115" s="213" t="s">
        <v>158</v>
      </c>
      <c r="H115" s="214">
        <v>3</v>
      </c>
      <c r="I115" s="215"/>
      <c r="J115" s="215"/>
      <c r="K115" s="216">
        <f>ROUND(P115*H115,2)</f>
        <v>0</v>
      </c>
      <c r="L115" s="217"/>
      <c r="M115" s="45"/>
      <c r="N115" s="218" t="s">
        <v>20</v>
      </c>
      <c r="O115" s="219" t="s">
        <v>42</v>
      </c>
      <c r="P115" s="220">
        <f>I115+J115</f>
        <v>0</v>
      </c>
      <c r="Q115" s="220">
        <f>ROUND(I115*H115,2)</f>
        <v>0</v>
      </c>
      <c r="R115" s="220">
        <f>ROUND(J115*H115,2)</f>
        <v>0</v>
      </c>
      <c r="S115" s="85"/>
      <c r="T115" s="221">
        <f>S115*H115</f>
        <v>0</v>
      </c>
      <c r="U115" s="221">
        <v>0</v>
      </c>
      <c r="V115" s="221">
        <f>U115*H115</f>
        <v>0</v>
      </c>
      <c r="W115" s="221">
        <v>0</v>
      </c>
      <c r="X115" s="222">
        <f>W115*H115</f>
        <v>0</v>
      </c>
      <c r="Y115" s="39"/>
      <c r="Z115" s="39"/>
      <c r="AA115" s="39"/>
      <c r="AB115" s="39"/>
      <c r="AC115" s="39"/>
      <c r="AD115" s="39"/>
      <c r="AE115" s="39"/>
      <c r="AR115" s="223" t="s">
        <v>159</v>
      </c>
      <c r="AT115" s="223" t="s">
        <v>155</v>
      </c>
      <c r="AU115" s="223" t="s">
        <v>83</v>
      </c>
      <c r="AY115" s="18" t="s">
        <v>153</v>
      </c>
      <c r="BE115" s="224">
        <f>IF(O115="základní",K115,0)</f>
        <v>0</v>
      </c>
      <c r="BF115" s="224">
        <f>IF(O115="snížená",K115,0)</f>
        <v>0</v>
      </c>
      <c r="BG115" s="224">
        <f>IF(O115="zákl. přenesená",K115,0)</f>
        <v>0</v>
      </c>
      <c r="BH115" s="224">
        <f>IF(O115="sníž. přenesená",K115,0)</f>
        <v>0</v>
      </c>
      <c r="BI115" s="224">
        <f>IF(O115="nulová",K115,0)</f>
        <v>0</v>
      </c>
      <c r="BJ115" s="18" t="s">
        <v>81</v>
      </c>
      <c r="BK115" s="224">
        <f>ROUND(P115*H115,2)</f>
        <v>0</v>
      </c>
      <c r="BL115" s="18" t="s">
        <v>159</v>
      </c>
      <c r="BM115" s="223" t="s">
        <v>678</v>
      </c>
    </row>
    <row r="116" s="2" customFormat="1">
      <c r="A116" s="39"/>
      <c r="B116" s="40"/>
      <c r="C116" s="41"/>
      <c r="D116" s="225" t="s">
        <v>161</v>
      </c>
      <c r="E116" s="41"/>
      <c r="F116" s="226" t="s">
        <v>224</v>
      </c>
      <c r="G116" s="41"/>
      <c r="H116" s="41"/>
      <c r="I116" s="227"/>
      <c r="J116" s="227"/>
      <c r="K116" s="41"/>
      <c r="L116" s="41"/>
      <c r="M116" s="45"/>
      <c r="N116" s="228"/>
      <c r="O116" s="229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161</v>
      </c>
      <c r="AU116" s="18" t="s">
        <v>83</v>
      </c>
    </row>
    <row r="117" s="2" customFormat="1">
      <c r="A117" s="39"/>
      <c r="B117" s="40"/>
      <c r="C117" s="41"/>
      <c r="D117" s="230" t="s">
        <v>163</v>
      </c>
      <c r="E117" s="41"/>
      <c r="F117" s="231" t="s">
        <v>225</v>
      </c>
      <c r="G117" s="41"/>
      <c r="H117" s="41"/>
      <c r="I117" s="227"/>
      <c r="J117" s="227"/>
      <c r="K117" s="41"/>
      <c r="L117" s="41"/>
      <c r="M117" s="45"/>
      <c r="N117" s="228"/>
      <c r="O117" s="229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83</v>
      </c>
    </row>
    <row r="118" s="2" customFormat="1" ht="33" customHeight="1">
      <c r="A118" s="39"/>
      <c r="B118" s="40"/>
      <c r="C118" s="210" t="s">
        <v>214</v>
      </c>
      <c r="D118" s="210" t="s">
        <v>155</v>
      </c>
      <c r="E118" s="211" t="s">
        <v>679</v>
      </c>
      <c r="F118" s="212" t="s">
        <v>680</v>
      </c>
      <c r="G118" s="213" t="s">
        <v>243</v>
      </c>
      <c r="H118" s="214">
        <v>1322</v>
      </c>
      <c r="I118" s="215"/>
      <c r="J118" s="215"/>
      <c r="K118" s="216">
        <f>ROUND(P118*H118,2)</f>
        <v>0</v>
      </c>
      <c r="L118" s="217"/>
      <c r="M118" s="45"/>
      <c r="N118" s="218" t="s">
        <v>20</v>
      </c>
      <c r="O118" s="219" t="s">
        <v>42</v>
      </c>
      <c r="P118" s="220">
        <f>I118+J118</f>
        <v>0</v>
      </c>
      <c r="Q118" s="220">
        <f>ROUND(I118*H118,2)</f>
        <v>0</v>
      </c>
      <c r="R118" s="220">
        <f>ROUND(J118*H118,2)</f>
        <v>0</v>
      </c>
      <c r="S118" s="85"/>
      <c r="T118" s="221">
        <f>S118*H118</f>
        <v>0</v>
      </c>
      <c r="U118" s="221">
        <v>0</v>
      </c>
      <c r="V118" s="221">
        <f>U118*H118</f>
        <v>0</v>
      </c>
      <c r="W118" s="221">
        <v>0</v>
      </c>
      <c r="X118" s="222">
        <f>W118*H118</f>
        <v>0</v>
      </c>
      <c r="Y118" s="39"/>
      <c r="Z118" s="39"/>
      <c r="AA118" s="39"/>
      <c r="AB118" s="39"/>
      <c r="AC118" s="39"/>
      <c r="AD118" s="39"/>
      <c r="AE118" s="39"/>
      <c r="AR118" s="223" t="s">
        <v>159</v>
      </c>
      <c r="AT118" s="223" t="s">
        <v>155</v>
      </c>
      <c r="AU118" s="223" t="s">
        <v>83</v>
      </c>
      <c r="AY118" s="18" t="s">
        <v>153</v>
      </c>
      <c r="BE118" s="224">
        <f>IF(O118="základní",K118,0)</f>
        <v>0</v>
      </c>
      <c r="BF118" s="224">
        <f>IF(O118="snížená",K118,0)</f>
        <v>0</v>
      </c>
      <c r="BG118" s="224">
        <f>IF(O118="zákl. přenesená",K118,0)</f>
        <v>0</v>
      </c>
      <c r="BH118" s="224">
        <f>IF(O118="sníž. přenesená",K118,0)</f>
        <v>0</v>
      </c>
      <c r="BI118" s="224">
        <f>IF(O118="nulová",K118,0)</f>
        <v>0</v>
      </c>
      <c r="BJ118" s="18" t="s">
        <v>81</v>
      </c>
      <c r="BK118" s="224">
        <f>ROUND(P118*H118,2)</f>
        <v>0</v>
      </c>
      <c r="BL118" s="18" t="s">
        <v>159</v>
      </c>
      <c r="BM118" s="223" t="s">
        <v>681</v>
      </c>
    </row>
    <row r="119" s="2" customFormat="1">
      <c r="A119" s="39"/>
      <c r="B119" s="40"/>
      <c r="C119" s="41"/>
      <c r="D119" s="225" t="s">
        <v>161</v>
      </c>
      <c r="E119" s="41"/>
      <c r="F119" s="226" t="s">
        <v>682</v>
      </c>
      <c r="G119" s="41"/>
      <c r="H119" s="41"/>
      <c r="I119" s="227"/>
      <c r="J119" s="227"/>
      <c r="K119" s="41"/>
      <c r="L119" s="41"/>
      <c r="M119" s="45"/>
      <c r="N119" s="228"/>
      <c r="O119" s="229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161</v>
      </c>
      <c r="AU119" s="18" t="s">
        <v>83</v>
      </c>
    </row>
    <row r="120" s="2" customFormat="1">
      <c r="A120" s="39"/>
      <c r="B120" s="40"/>
      <c r="C120" s="41"/>
      <c r="D120" s="230" t="s">
        <v>163</v>
      </c>
      <c r="E120" s="41"/>
      <c r="F120" s="231" t="s">
        <v>683</v>
      </c>
      <c r="G120" s="41"/>
      <c r="H120" s="41"/>
      <c r="I120" s="227"/>
      <c r="J120" s="227"/>
      <c r="K120" s="41"/>
      <c r="L120" s="41"/>
      <c r="M120" s="45"/>
      <c r="N120" s="228"/>
      <c r="O120" s="229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163</v>
      </c>
      <c r="AU120" s="18" t="s">
        <v>83</v>
      </c>
    </row>
    <row r="121" s="13" customFormat="1">
      <c r="A121" s="13"/>
      <c r="B121" s="232"/>
      <c r="C121" s="233"/>
      <c r="D121" s="225" t="s">
        <v>165</v>
      </c>
      <c r="E121" s="234" t="s">
        <v>20</v>
      </c>
      <c r="F121" s="235" t="s">
        <v>684</v>
      </c>
      <c r="G121" s="233"/>
      <c r="H121" s="236">
        <v>1322</v>
      </c>
      <c r="I121" s="237"/>
      <c r="J121" s="237"/>
      <c r="K121" s="233"/>
      <c r="L121" s="233"/>
      <c r="M121" s="238"/>
      <c r="N121" s="239"/>
      <c r="O121" s="240"/>
      <c r="P121" s="240"/>
      <c r="Q121" s="240"/>
      <c r="R121" s="240"/>
      <c r="S121" s="240"/>
      <c r="T121" s="240"/>
      <c r="U121" s="240"/>
      <c r="V121" s="240"/>
      <c r="W121" s="240"/>
      <c r="X121" s="241"/>
      <c r="Y121" s="13"/>
      <c r="Z121" s="13"/>
      <c r="AA121" s="13"/>
      <c r="AB121" s="13"/>
      <c r="AC121" s="13"/>
      <c r="AD121" s="13"/>
      <c r="AE121" s="13"/>
      <c r="AT121" s="242" t="s">
        <v>165</v>
      </c>
      <c r="AU121" s="242" t="s">
        <v>83</v>
      </c>
      <c r="AV121" s="13" t="s">
        <v>83</v>
      </c>
      <c r="AW121" s="13" t="s">
        <v>5</v>
      </c>
      <c r="AX121" s="13" t="s">
        <v>73</v>
      </c>
      <c r="AY121" s="242" t="s">
        <v>153</v>
      </c>
    </row>
    <row r="122" s="14" customFormat="1">
      <c r="A122" s="14"/>
      <c r="B122" s="243"/>
      <c r="C122" s="244"/>
      <c r="D122" s="225" t="s">
        <v>165</v>
      </c>
      <c r="E122" s="245" t="s">
        <v>110</v>
      </c>
      <c r="F122" s="246" t="s">
        <v>249</v>
      </c>
      <c r="G122" s="244"/>
      <c r="H122" s="247">
        <v>1322</v>
      </c>
      <c r="I122" s="248"/>
      <c r="J122" s="248"/>
      <c r="K122" s="244"/>
      <c r="L122" s="244"/>
      <c r="M122" s="249"/>
      <c r="N122" s="250"/>
      <c r="O122" s="251"/>
      <c r="P122" s="251"/>
      <c r="Q122" s="251"/>
      <c r="R122" s="251"/>
      <c r="S122" s="251"/>
      <c r="T122" s="251"/>
      <c r="U122" s="251"/>
      <c r="V122" s="251"/>
      <c r="W122" s="251"/>
      <c r="X122" s="252"/>
      <c r="Y122" s="14"/>
      <c r="Z122" s="14"/>
      <c r="AA122" s="14"/>
      <c r="AB122" s="14"/>
      <c r="AC122" s="14"/>
      <c r="AD122" s="14"/>
      <c r="AE122" s="14"/>
      <c r="AT122" s="253" t="s">
        <v>165</v>
      </c>
      <c r="AU122" s="253" t="s">
        <v>83</v>
      </c>
      <c r="AV122" s="14" t="s">
        <v>159</v>
      </c>
      <c r="AW122" s="14" t="s">
        <v>5</v>
      </c>
      <c r="AX122" s="14" t="s">
        <v>81</v>
      </c>
      <c r="AY122" s="253" t="s">
        <v>153</v>
      </c>
    </row>
    <row r="123" s="2" customFormat="1" ht="37.8" customHeight="1">
      <c r="A123" s="39"/>
      <c r="B123" s="40"/>
      <c r="C123" s="210" t="s">
        <v>220</v>
      </c>
      <c r="D123" s="210" t="s">
        <v>155</v>
      </c>
      <c r="E123" s="211" t="s">
        <v>250</v>
      </c>
      <c r="F123" s="212" t="s">
        <v>251</v>
      </c>
      <c r="G123" s="213" t="s">
        <v>243</v>
      </c>
      <c r="H123" s="214">
        <v>1295</v>
      </c>
      <c r="I123" s="215"/>
      <c r="J123" s="215"/>
      <c r="K123" s="216">
        <f>ROUND(P123*H123,2)</f>
        <v>0</v>
      </c>
      <c r="L123" s="217"/>
      <c r="M123" s="45"/>
      <c r="N123" s="218" t="s">
        <v>20</v>
      </c>
      <c r="O123" s="219" t="s">
        <v>42</v>
      </c>
      <c r="P123" s="220">
        <f>I123+J123</f>
        <v>0</v>
      </c>
      <c r="Q123" s="220">
        <f>ROUND(I123*H123,2)</f>
        <v>0</v>
      </c>
      <c r="R123" s="220">
        <f>ROUND(J123*H123,2)</f>
        <v>0</v>
      </c>
      <c r="S123" s="85"/>
      <c r="T123" s="221">
        <f>S123*H123</f>
        <v>0</v>
      </c>
      <c r="U123" s="221">
        <v>0</v>
      </c>
      <c r="V123" s="221">
        <f>U123*H123</f>
        <v>0</v>
      </c>
      <c r="W123" s="221">
        <v>0</v>
      </c>
      <c r="X123" s="222">
        <f>W123*H123</f>
        <v>0</v>
      </c>
      <c r="Y123" s="39"/>
      <c r="Z123" s="39"/>
      <c r="AA123" s="39"/>
      <c r="AB123" s="39"/>
      <c r="AC123" s="39"/>
      <c r="AD123" s="39"/>
      <c r="AE123" s="39"/>
      <c r="AR123" s="223" t="s">
        <v>159</v>
      </c>
      <c r="AT123" s="223" t="s">
        <v>155</v>
      </c>
      <c r="AU123" s="223" t="s">
        <v>83</v>
      </c>
      <c r="AY123" s="18" t="s">
        <v>153</v>
      </c>
      <c r="BE123" s="224">
        <f>IF(O123="základní",K123,0)</f>
        <v>0</v>
      </c>
      <c r="BF123" s="224">
        <f>IF(O123="snížená",K123,0)</f>
        <v>0</v>
      </c>
      <c r="BG123" s="224">
        <f>IF(O123="zákl. přenesená",K123,0)</f>
        <v>0</v>
      </c>
      <c r="BH123" s="224">
        <f>IF(O123="sníž. přenesená",K123,0)</f>
        <v>0</v>
      </c>
      <c r="BI123" s="224">
        <f>IF(O123="nulová",K123,0)</f>
        <v>0</v>
      </c>
      <c r="BJ123" s="18" t="s">
        <v>81</v>
      </c>
      <c r="BK123" s="224">
        <f>ROUND(P123*H123,2)</f>
        <v>0</v>
      </c>
      <c r="BL123" s="18" t="s">
        <v>159</v>
      </c>
      <c r="BM123" s="223" t="s">
        <v>685</v>
      </c>
    </row>
    <row r="124" s="2" customFormat="1">
      <c r="A124" s="39"/>
      <c r="B124" s="40"/>
      <c r="C124" s="41"/>
      <c r="D124" s="225" t="s">
        <v>161</v>
      </c>
      <c r="E124" s="41"/>
      <c r="F124" s="226" t="s">
        <v>253</v>
      </c>
      <c r="G124" s="41"/>
      <c r="H124" s="41"/>
      <c r="I124" s="227"/>
      <c r="J124" s="227"/>
      <c r="K124" s="41"/>
      <c r="L124" s="41"/>
      <c r="M124" s="45"/>
      <c r="N124" s="228"/>
      <c r="O124" s="229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161</v>
      </c>
      <c r="AU124" s="18" t="s">
        <v>83</v>
      </c>
    </row>
    <row r="125" s="2" customFormat="1">
      <c r="A125" s="39"/>
      <c r="B125" s="40"/>
      <c r="C125" s="41"/>
      <c r="D125" s="230" t="s">
        <v>163</v>
      </c>
      <c r="E125" s="41"/>
      <c r="F125" s="231" t="s">
        <v>254</v>
      </c>
      <c r="G125" s="41"/>
      <c r="H125" s="41"/>
      <c r="I125" s="227"/>
      <c r="J125" s="227"/>
      <c r="K125" s="41"/>
      <c r="L125" s="41"/>
      <c r="M125" s="45"/>
      <c r="N125" s="228"/>
      <c r="O125" s="229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163</v>
      </c>
      <c r="AU125" s="18" t="s">
        <v>83</v>
      </c>
    </row>
    <row r="126" s="13" customFormat="1">
      <c r="A126" s="13"/>
      <c r="B126" s="232"/>
      <c r="C126" s="233"/>
      <c r="D126" s="225" t="s">
        <v>165</v>
      </c>
      <c r="E126" s="234" t="s">
        <v>112</v>
      </c>
      <c r="F126" s="235" t="s">
        <v>255</v>
      </c>
      <c r="G126" s="233"/>
      <c r="H126" s="236">
        <v>1295</v>
      </c>
      <c r="I126" s="237"/>
      <c r="J126" s="237"/>
      <c r="K126" s="233"/>
      <c r="L126" s="233"/>
      <c r="M126" s="238"/>
      <c r="N126" s="239"/>
      <c r="O126" s="240"/>
      <c r="P126" s="240"/>
      <c r="Q126" s="240"/>
      <c r="R126" s="240"/>
      <c r="S126" s="240"/>
      <c r="T126" s="240"/>
      <c r="U126" s="240"/>
      <c r="V126" s="240"/>
      <c r="W126" s="240"/>
      <c r="X126" s="241"/>
      <c r="Y126" s="13"/>
      <c r="Z126" s="13"/>
      <c r="AA126" s="13"/>
      <c r="AB126" s="13"/>
      <c r="AC126" s="13"/>
      <c r="AD126" s="13"/>
      <c r="AE126" s="13"/>
      <c r="AT126" s="242" t="s">
        <v>165</v>
      </c>
      <c r="AU126" s="242" t="s">
        <v>83</v>
      </c>
      <c r="AV126" s="13" t="s">
        <v>83</v>
      </c>
      <c r="AW126" s="13" t="s">
        <v>5</v>
      </c>
      <c r="AX126" s="13" t="s">
        <v>81</v>
      </c>
      <c r="AY126" s="242" t="s">
        <v>153</v>
      </c>
    </row>
    <row r="127" s="2" customFormat="1" ht="37.8" customHeight="1">
      <c r="A127" s="39"/>
      <c r="B127" s="40"/>
      <c r="C127" s="210" t="s">
        <v>226</v>
      </c>
      <c r="D127" s="210" t="s">
        <v>155</v>
      </c>
      <c r="E127" s="211" t="s">
        <v>257</v>
      </c>
      <c r="F127" s="212" t="s">
        <v>258</v>
      </c>
      <c r="G127" s="213" t="s">
        <v>243</v>
      </c>
      <c r="H127" s="214">
        <v>25900</v>
      </c>
      <c r="I127" s="215"/>
      <c r="J127" s="215"/>
      <c r="K127" s="216">
        <f>ROUND(P127*H127,2)</f>
        <v>0</v>
      </c>
      <c r="L127" s="217"/>
      <c r="M127" s="45"/>
      <c r="N127" s="218" t="s">
        <v>20</v>
      </c>
      <c r="O127" s="219" t="s">
        <v>42</v>
      </c>
      <c r="P127" s="220">
        <f>I127+J127</f>
        <v>0</v>
      </c>
      <c r="Q127" s="220">
        <f>ROUND(I127*H127,2)</f>
        <v>0</v>
      </c>
      <c r="R127" s="220">
        <f>ROUND(J127*H127,2)</f>
        <v>0</v>
      </c>
      <c r="S127" s="85"/>
      <c r="T127" s="221">
        <f>S127*H127</f>
        <v>0</v>
      </c>
      <c r="U127" s="221">
        <v>0</v>
      </c>
      <c r="V127" s="221">
        <f>U127*H127</f>
        <v>0</v>
      </c>
      <c r="W127" s="221">
        <v>0</v>
      </c>
      <c r="X127" s="222">
        <f>W127*H127</f>
        <v>0</v>
      </c>
      <c r="Y127" s="39"/>
      <c r="Z127" s="39"/>
      <c r="AA127" s="39"/>
      <c r="AB127" s="39"/>
      <c r="AC127" s="39"/>
      <c r="AD127" s="39"/>
      <c r="AE127" s="39"/>
      <c r="AR127" s="223" t="s">
        <v>159</v>
      </c>
      <c r="AT127" s="223" t="s">
        <v>155</v>
      </c>
      <c r="AU127" s="223" t="s">
        <v>83</v>
      </c>
      <c r="AY127" s="18" t="s">
        <v>153</v>
      </c>
      <c r="BE127" s="224">
        <f>IF(O127="základní",K127,0)</f>
        <v>0</v>
      </c>
      <c r="BF127" s="224">
        <f>IF(O127="snížená",K127,0)</f>
        <v>0</v>
      </c>
      <c r="BG127" s="224">
        <f>IF(O127="zákl. přenesená",K127,0)</f>
        <v>0</v>
      </c>
      <c r="BH127" s="224">
        <f>IF(O127="sníž. přenesená",K127,0)</f>
        <v>0</v>
      </c>
      <c r="BI127" s="224">
        <f>IF(O127="nulová",K127,0)</f>
        <v>0</v>
      </c>
      <c r="BJ127" s="18" t="s">
        <v>81</v>
      </c>
      <c r="BK127" s="224">
        <f>ROUND(P127*H127,2)</f>
        <v>0</v>
      </c>
      <c r="BL127" s="18" t="s">
        <v>159</v>
      </c>
      <c r="BM127" s="223" t="s">
        <v>686</v>
      </c>
    </row>
    <row r="128" s="2" customFormat="1">
      <c r="A128" s="39"/>
      <c r="B128" s="40"/>
      <c r="C128" s="41"/>
      <c r="D128" s="225" t="s">
        <v>161</v>
      </c>
      <c r="E128" s="41"/>
      <c r="F128" s="226" t="s">
        <v>260</v>
      </c>
      <c r="G128" s="41"/>
      <c r="H128" s="41"/>
      <c r="I128" s="227"/>
      <c r="J128" s="227"/>
      <c r="K128" s="41"/>
      <c r="L128" s="41"/>
      <c r="M128" s="45"/>
      <c r="N128" s="228"/>
      <c r="O128" s="229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161</v>
      </c>
      <c r="AU128" s="18" t="s">
        <v>83</v>
      </c>
    </row>
    <row r="129" s="2" customFormat="1">
      <c r="A129" s="39"/>
      <c r="B129" s="40"/>
      <c r="C129" s="41"/>
      <c r="D129" s="230" t="s">
        <v>163</v>
      </c>
      <c r="E129" s="41"/>
      <c r="F129" s="231" t="s">
        <v>261</v>
      </c>
      <c r="G129" s="41"/>
      <c r="H129" s="41"/>
      <c r="I129" s="227"/>
      <c r="J129" s="227"/>
      <c r="K129" s="41"/>
      <c r="L129" s="41"/>
      <c r="M129" s="45"/>
      <c r="N129" s="228"/>
      <c r="O129" s="229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83</v>
      </c>
    </row>
    <row r="130" s="13" customFormat="1">
      <c r="A130" s="13"/>
      <c r="B130" s="232"/>
      <c r="C130" s="233"/>
      <c r="D130" s="225" t="s">
        <v>165</v>
      </c>
      <c r="E130" s="234" t="s">
        <v>20</v>
      </c>
      <c r="F130" s="235" t="s">
        <v>262</v>
      </c>
      <c r="G130" s="233"/>
      <c r="H130" s="236">
        <v>25900</v>
      </c>
      <c r="I130" s="237"/>
      <c r="J130" s="237"/>
      <c r="K130" s="233"/>
      <c r="L130" s="233"/>
      <c r="M130" s="238"/>
      <c r="N130" s="239"/>
      <c r="O130" s="240"/>
      <c r="P130" s="240"/>
      <c r="Q130" s="240"/>
      <c r="R130" s="240"/>
      <c r="S130" s="240"/>
      <c r="T130" s="240"/>
      <c r="U130" s="240"/>
      <c r="V130" s="240"/>
      <c r="W130" s="240"/>
      <c r="X130" s="241"/>
      <c r="Y130" s="13"/>
      <c r="Z130" s="13"/>
      <c r="AA130" s="13"/>
      <c r="AB130" s="13"/>
      <c r="AC130" s="13"/>
      <c r="AD130" s="13"/>
      <c r="AE130" s="13"/>
      <c r="AT130" s="242" t="s">
        <v>165</v>
      </c>
      <c r="AU130" s="242" t="s">
        <v>83</v>
      </c>
      <c r="AV130" s="13" t="s">
        <v>83</v>
      </c>
      <c r="AW130" s="13" t="s">
        <v>5</v>
      </c>
      <c r="AX130" s="13" t="s">
        <v>81</v>
      </c>
      <c r="AY130" s="242" t="s">
        <v>153</v>
      </c>
    </row>
    <row r="131" s="2" customFormat="1" ht="24.15" customHeight="1">
      <c r="A131" s="39"/>
      <c r="B131" s="40"/>
      <c r="C131" s="210" t="s">
        <v>232</v>
      </c>
      <c r="D131" s="210" t="s">
        <v>155</v>
      </c>
      <c r="E131" s="211" t="s">
        <v>264</v>
      </c>
      <c r="F131" s="212" t="s">
        <v>265</v>
      </c>
      <c r="G131" s="213" t="s">
        <v>243</v>
      </c>
      <c r="H131" s="214">
        <v>27</v>
      </c>
      <c r="I131" s="215"/>
      <c r="J131" s="215"/>
      <c r="K131" s="216">
        <f>ROUND(P131*H131,2)</f>
        <v>0</v>
      </c>
      <c r="L131" s="217"/>
      <c r="M131" s="45"/>
      <c r="N131" s="218" t="s">
        <v>20</v>
      </c>
      <c r="O131" s="219" t="s">
        <v>42</v>
      </c>
      <c r="P131" s="220">
        <f>I131+J131</f>
        <v>0</v>
      </c>
      <c r="Q131" s="220">
        <f>ROUND(I131*H131,2)</f>
        <v>0</v>
      </c>
      <c r="R131" s="220">
        <f>ROUND(J131*H131,2)</f>
        <v>0</v>
      </c>
      <c r="S131" s="85"/>
      <c r="T131" s="221">
        <f>S131*H131</f>
        <v>0</v>
      </c>
      <c r="U131" s="221">
        <v>0</v>
      </c>
      <c r="V131" s="221">
        <f>U131*H131</f>
        <v>0</v>
      </c>
      <c r="W131" s="221">
        <v>0</v>
      </c>
      <c r="X131" s="222">
        <f>W131*H131</f>
        <v>0</v>
      </c>
      <c r="Y131" s="39"/>
      <c r="Z131" s="39"/>
      <c r="AA131" s="39"/>
      <c r="AB131" s="39"/>
      <c r="AC131" s="39"/>
      <c r="AD131" s="39"/>
      <c r="AE131" s="39"/>
      <c r="AR131" s="223" t="s">
        <v>159</v>
      </c>
      <c r="AT131" s="223" t="s">
        <v>155</v>
      </c>
      <c r="AU131" s="223" t="s">
        <v>83</v>
      </c>
      <c r="AY131" s="18" t="s">
        <v>153</v>
      </c>
      <c r="BE131" s="224">
        <f>IF(O131="základní",K131,0)</f>
        <v>0</v>
      </c>
      <c r="BF131" s="224">
        <f>IF(O131="snížená",K131,0)</f>
        <v>0</v>
      </c>
      <c r="BG131" s="224">
        <f>IF(O131="zákl. přenesená",K131,0)</f>
        <v>0</v>
      </c>
      <c r="BH131" s="224">
        <f>IF(O131="sníž. přenesená",K131,0)</f>
        <v>0</v>
      </c>
      <c r="BI131" s="224">
        <f>IF(O131="nulová",K131,0)</f>
        <v>0</v>
      </c>
      <c r="BJ131" s="18" t="s">
        <v>81</v>
      </c>
      <c r="BK131" s="224">
        <f>ROUND(P131*H131,2)</f>
        <v>0</v>
      </c>
      <c r="BL131" s="18" t="s">
        <v>159</v>
      </c>
      <c r="BM131" s="223" t="s">
        <v>687</v>
      </c>
    </row>
    <row r="132" s="2" customFormat="1">
      <c r="A132" s="39"/>
      <c r="B132" s="40"/>
      <c r="C132" s="41"/>
      <c r="D132" s="225" t="s">
        <v>161</v>
      </c>
      <c r="E132" s="41"/>
      <c r="F132" s="226" t="s">
        <v>267</v>
      </c>
      <c r="G132" s="41"/>
      <c r="H132" s="41"/>
      <c r="I132" s="227"/>
      <c r="J132" s="227"/>
      <c r="K132" s="41"/>
      <c r="L132" s="41"/>
      <c r="M132" s="45"/>
      <c r="N132" s="228"/>
      <c r="O132" s="229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83</v>
      </c>
    </row>
    <row r="133" s="2" customFormat="1">
      <c r="A133" s="39"/>
      <c r="B133" s="40"/>
      <c r="C133" s="41"/>
      <c r="D133" s="230" t="s">
        <v>163</v>
      </c>
      <c r="E133" s="41"/>
      <c r="F133" s="231" t="s">
        <v>268</v>
      </c>
      <c r="G133" s="41"/>
      <c r="H133" s="41"/>
      <c r="I133" s="227"/>
      <c r="J133" s="227"/>
      <c r="K133" s="41"/>
      <c r="L133" s="41"/>
      <c r="M133" s="45"/>
      <c r="N133" s="228"/>
      <c r="O133" s="229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83</v>
      </c>
    </row>
    <row r="134" s="13" customFormat="1">
      <c r="A134" s="13"/>
      <c r="B134" s="232"/>
      <c r="C134" s="233"/>
      <c r="D134" s="225" t="s">
        <v>165</v>
      </c>
      <c r="E134" s="234" t="s">
        <v>107</v>
      </c>
      <c r="F134" s="235" t="s">
        <v>688</v>
      </c>
      <c r="G134" s="233"/>
      <c r="H134" s="236">
        <v>27</v>
      </c>
      <c r="I134" s="237"/>
      <c r="J134" s="237"/>
      <c r="K134" s="233"/>
      <c r="L134" s="233"/>
      <c r="M134" s="238"/>
      <c r="N134" s="239"/>
      <c r="O134" s="240"/>
      <c r="P134" s="240"/>
      <c r="Q134" s="240"/>
      <c r="R134" s="240"/>
      <c r="S134" s="240"/>
      <c r="T134" s="240"/>
      <c r="U134" s="240"/>
      <c r="V134" s="240"/>
      <c r="W134" s="240"/>
      <c r="X134" s="241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83</v>
      </c>
      <c r="AV134" s="13" t="s">
        <v>83</v>
      </c>
      <c r="AW134" s="13" t="s">
        <v>5</v>
      </c>
      <c r="AX134" s="13" t="s">
        <v>81</v>
      </c>
      <c r="AY134" s="242" t="s">
        <v>153</v>
      </c>
    </row>
    <row r="135" s="2" customFormat="1" ht="24.15" customHeight="1">
      <c r="A135" s="39"/>
      <c r="B135" s="40"/>
      <c r="C135" s="210" t="s">
        <v>240</v>
      </c>
      <c r="D135" s="210" t="s">
        <v>155</v>
      </c>
      <c r="E135" s="211" t="s">
        <v>271</v>
      </c>
      <c r="F135" s="212" t="s">
        <v>272</v>
      </c>
      <c r="G135" s="213" t="s">
        <v>273</v>
      </c>
      <c r="H135" s="214">
        <v>2395.75</v>
      </c>
      <c r="I135" s="215"/>
      <c r="J135" s="215"/>
      <c r="K135" s="216">
        <f>ROUND(P135*H135,2)</f>
        <v>0</v>
      </c>
      <c r="L135" s="217"/>
      <c r="M135" s="45"/>
      <c r="N135" s="218" t="s">
        <v>20</v>
      </c>
      <c r="O135" s="219" t="s">
        <v>42</v>
      </c>
      <c r="P135" s="220">
        <f>I135+J135</f>
        <v>0</v>
      </c>
      <c r="Q135" s="220">
        <f>ROUND(I135*H135,2)</f>
        <v>0</v>
      </c>
      <c r="R135" s="220">
        <f>ROUND(J135*H135,2)</f>
        <v>0</v>
      </c>
      <c r="S135" s="85"/>
      <c r="T135" s="221">
        <f>S135*H135</f>
        <v>0</v>
      </c>
      <c r="U135" s="221">
        <v>0</v>
      </c>
      <c r="V135" s="221">
        <f>U135*H135</f>
        <v>0</v>
      </c>
      <c r="W135" s="221">
        <v>0</v>
      </c>
      <c r="X135" s="222">
        <f>W135*H135</f>
        <v>0</v>
      </c>
      <c r="Y135" s="39"/>
      <c r="Z135" s="39"/>
      <c r="AA135" s="39"/>
      <c r="AB135" s="39"/>
      <c r="AC135" s="39"/>
      <c r="AD135" s="39"/>
      <c r="AE135" s="39"/>
      <c r="AR135" s="223" t="s">
        <v>159</v>
      </c>
      <c r="AT135" s="223" t="s">
        <v>155</v>
      </c>
      <c r="AU135" s="223" t="s">
        <v>83</v>
      </c>
      <c r="AY135" s="18" t="s">
        <v>153</v>
      </c>
      <c r="BE135" s="224">
        <f>IF(O135="základní",K135,0)</f>
        <v>0</v>
      </c>
      <c r="BF135" s="224">
        <f>IF(O135="snížená",K135,0)</f>
        <v>0</v>
      </c>
      <c r="BG135" s="224">
        <f>IF(O135="zákl. přenesená",K135,0)</f>
        <v>0</v>
      </c>
      <c r="BH135" s="224">
        <f>IF(O135="sníž. přenesená",K135,0)</f>
        <v>0</v>
      </c>
      <c r="BI135" s="224">
        <f>IF(O135="nulová",K135,0)</f>
        <v>0</v>
      </c>
      <c r="BJ135" s="18" t="s">
        <v>81</v>
      </c>
      <c r="BK135" s="224">
        <f>ROUND(P135*H135,2)</f>
        <v>0</v>
      </c>
      <c r="BL135" s="18" t="s">
        <v>159</v>
      </c>
      <c r="BM135" s="223" t="s">
        <v>689</v>
      </c>
    </row>
    <row r="136" s="2" customFormat="1">
      <c r="A136" s="39"/>
      <c r="B136" s="40"/>
      <c r="C136" s="41"/>
      <c r="D136" s="225" t="s">
        <v>161</v>
      </c>
      <c r="E136" s="41"/>
      <c r="F136" s="226" t="s">
        <v>275</v>
      </c>
      <c r="G136" s="41"/>
      <c r="H136" s="41"/>
      <c r="I136" s="227"/>
      <c r="J136" s="227"/>
      <c r="K136" s="41"/>
      <c r="L136" s="41"/>
      <c r="M136" s="45"/>
      <c r="N136" s="228"/>
      <c r="O136" s="229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161</v>
      </c>
      <c r="AU136" s="18" t="s">
        <v>83</v>
      </c>
    </row>
    <row r="137" s="2" customFormat="1">
      <c r="A137" s="39"/>
      <c r="B137" s="40"/>
      <c r="C137" s="41"/>
      <c r="D137" s="230" t="s">
        <v>163</v>
      </c>
      <c r="E137" s="41"/>
      <c r="F137" s="231" t="s">
        <v>276</v>
      </c>
      <c r="G137" s="41"/>
      <c r="H137" s="41"/>
      <c r="I137" s="227"/>
      <c r="J137" s="227"/>
      <c r="K137" s="41"/>
      <c r="L137" s="41"/>
      <c r="M137" s="45"/>
      <c r="N137" s="228"/>
      <c r="O137" s="229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163</v>
      </c>
      <c r="AU137" s="18" t="s">
        <v>83</v>
      </c>
    </row>
    <row r="138" s="13" customFormat="1">
      <c r="A138" s="13"/>
      <c r="B138" s="232"/>
      <c r="C138" s="233"/>
      <c r="D138" s="225" t="s">
        <v>165</v>
      </c>
      <c r="E138" s="234" t="s">
        <v>20</v>
      </c>
      <c r="F138" s="235" t="s">
        <v>277</v>
      </c>
      <c r="G138" s="233"/>
      <c r="H138" s="236">
        <v>2395.75</v>
      </c>
      <c r="I138" s="237"/>
      <c r="J138" s="237"/>
      <c r="K138" s="233"/>
      <c r="L138" s="233"/>
      <c r="M138" s="238"/>
      <c r="N138" s="239"/>
      <c r="O138" s="240"/>
      <c r="P138" s="240"/>
      <c r="Q138" s="240"/>
      <c r="R138" s="240"/>
      <c r="S138" s="240"/>
      <c r="T138" s="240"/>
      <c r="U138" s="240"/>
      <c r="V138" s="240"/>
      <c r="W138" s="240"/>
      <c r="X138" s="241"/>
      <c r="Y138" s="13"/>
      <c r="Z138" s="13"/>
      <c r="AA138" s="13"/>
      <c r="AB138" s="13"/>
      <c r="AC138" s="13"/>
      <c r="AD138" s="13"/>
      <c r="AE138" s="13"/>
      <c r="AT138" s="242" t="s">
        <v>165</v>
      </c>
      <c r="AU138" s="242" t="s">
        <v>83</v>
      </c>
      <c r="AV138" s="13" t="s">
        <v>83</v>
      </c>
      <c r="AW138" s="13" t="s">
        <v>5</v>
      </c>
      <c r="AX138" s="13" t="s">
        <v>81</v>
      </c>
      <c r="AY138" s="242" t="s">
        <v>153</v>
      </c>
    </row>
    <row r="139" s="2" customFormat="1" ht="16.5" customHeight="1">
      <c r="A139" s="39"/>
      <c r="B139" s="40"/>
      <c r="C139" s="210" t="s">
        <v>9</v>
      </c>
      <c r="D139" s="210" t="s">
        <v>155</v>
      </c>
      <c r="E139" s="211" t="s">
        <v>279</v>
      </c>
      <c r="F139" s="212" t="s">
        <v>280</v>
      </c>
      <c r="G139" s="213" t="s">
        <v>243</v>
      </c>
      <c r="H139" s="214">
        <v>1295</v>
      </c>
      <c r="I139" s="215"/>
      <c r="J139" s="215"/>
      <c r="K139" s="216">
        <f>ROUND(P139*H139,2)</f>
        <v>0</v>
      </c>
      <c r="L139" s="217"/>
      <c r="M139" s="45"/>
      <c r="N139" s="218" t="s">
        <v>20</v>
      </c>
      <c r="O139" s="219" t="s">
        <v>42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5"/>
      <c r="T139" s="221">
        <f>S139*H139</f>
        <v>0</v>
      </c>
      <c r="U139" s="221">
        <v>0</v>
      </c>
      <c r="V139" s="221">
        <f>U139*H139</f>
        <v>0</v>
      </c>
      <c r="W139" s="221">
        <v>0</v>
      </c>
      <c r="X139" s="222">
        <f>W139*H139</f>
        <v>0</v>
      </c>
      <c r="Y139" s="39"/>
      <c r="Z139" s="39"/>
      <c r="AA139" s="39"/>
      <c r="AB139" s="39"/>
      <c r="AC139" s="39"/>
      <c r="AD139" s="39"/>
      <c r="AE139" s="39"/>
      <c r="AR139" s="223" t="s">
        <v>159</v>
      </c>
      <c r="AT139" s="223" t="s">
        <v>155</v>
      </c>
      <c r="AU139" s="223" t="s">
        <v>83</v>
      </c>
      <c r="AY139" s="18" t="s">
        <v>153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8" t="s">
        <v>81</v>
      </c>
      <c r="BK139" s="224">
        <f>ROUND(P139*H139,2)</f>
        <v>0</v>
      </c>
      <c r="BL139" s="18" t="s">
        <v>159</v>
      </c>
      <c r="BM139" s="223" t="s">
        <v>690</v>
      </c>
    </row>
    <row r="140" s="2" customFormat="1">
      <c r="A140" s="39"/>
      <c r="B140" s="40"/>
      <c r="C140" s="41"/>
      <c r="D140" s="225" t="s">
        <v>161</v>
      </c>
      <c r="E140" s="41"/>
      <c r="F140" s="226" t="s">
        <v>282</v>
      </c>
      <c r="G140" s="41"/>
      <c r="H140" s="41"/>
      <c r="I140" s="227"/>
      <c r="J140" s="227"/>
      <c r="K140" s="41"/>
      <c r="L140" s="41"/>
      <c r="M140" s="45"/>
      <c r="N140" s="228"/>
      <c r="O140" s="229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83</v>
      </c>
    </row>
    <row r="141" s="2" customFormat="1">
      <c r="A141" s="39"/>
      <c r="B141" s="40"/>
      <c r="C141" s="41"/>
      <c r="D141" s="230" t="s">
        <v>163</v>
      </c>
      <c r="E141" s="41"/>
      <c r="F141" s="231" t="s">
        <v>283</v>
      </c>
      <c r="G141" s="41"/>
      <c r="H141" s="41"/>
      <c r="I141" s="227"/>
      <c r="J141" s="227"/>
      <c r="K141" s="41"/>
      <c r="L141" s="41"/>
      <c r="M141" s="45"/>
      <c r="N141" s="228"/>
      <c r="O141" s="229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83</v>
      </c>
    </row>
    <row r="142" s="13" customFormat="1">
      <c r="A142" s="13"/>
      <c r="B142" s="232"/>
      <c r="C142" s="233"/>
      <c r="D142" s="225" t="s">
        <v>165</v>
      </c>
      <c r="E142" s="234" t="s">
        <v>20</v>
      </c>
      <c r="F142" s="235" t="s">
        <v>112</v>
      </c>
      <c r="G142" s="233"/>
      <c r="H142" s="236">
        <v>1295</v>
      </c>
      <c r="I142" s="237"/>
      <c r="J142" s="237"/>
      <c r="K142" s="233"/>
      <c r="L142" s="233"/>
      <c r="M142" s="238"/>
      <c r="N142" s="239"/>
      <c r="O142" s="240"/>
      <c r="P142" s="240"/>
      <c r="Q142" s="240"/>
      <c r="R142" s="240"/>
      <c r="S142" s="240"/>
      <c r="T142" s="240"/>
      <c r="U142" s="240"/>
      <c r="V142" s="240"/>
      <c r="W142" s="240"/>
      <c r="X142" s="241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83</v>
      </c>
      <c r="AV142" s="13" t="s">
        <v>83</v>
      </c>
      <c r="AW142" s="13" t="s">
        <v>5</v>
      </c>
      <c r="AX142" s="13" t="s">
        <v>81</v>
      </c>
      <c r="AY142" s="242" t="s">
        <v>153</v>
      </c>
    </row>
    <row r="143" s="2" customFormat="1" ht="24.15" customHeight="1">
      <c r="A143" s="39"/>
      <c r="B143" s="40"/>
      <c r="C143" s="210" t="s">
        <v>256</v>
      </c>
      <c r="D143" s="210" t="s">
        <v>155</v>
      </c>
      <c r="E143" s="211" t="s">
        <v>285</v>
      </c>
      <c r="F143" s="212" t="s">
        <v>286</v>
      </c>
      <c r="G143" s="213" t="s">
        <v>235</v>
      </c>
      <c r="H143" s="214">
        <v>951</v>
      </c>
      <c r="I143" s="215"/>
      <c r="J143" s="215"/>
      <c r="K143" s="216">
        <f>ROUND(P143*H143,2)</f>
        <v>0</v>
      </c>
      <c r="L143" s="217"/>
      <c r="M143" s="45"/>
      <c r="N143" s="218" t="s">
        <v>20</v>
      </c>
      <c r="O143" s="219" t="s">
        <v>42</v>
      </c>
      <c r="P143" s="220">
        <f>I143+J143</f>
        <v>0</v>
      </c>
      <c r="Q143" s="220">
        <f>ROUND(I143*H143,2)</f>
        <v>0</v>
      </c>
      <c r="R143" s="220">
        <f>ROUND(J143*H143,2)</f>
        <v>0</v>
      </c>
      <c r="S143" s="85"/>
      <c r="T143" s="221">
        <f>S143*H143</f>
        <v>0</v>
      </c>
      <c r="U143" s="221">
        <v>0</v>
      </c>
      <c r="V143" s="221">
        <f>U143*H143</f>
        <v>0</v>
      </c>
      <c r="W143" s="221">
        <v>0</v>
      </c>
      <c r="X143" s="222">
        <f>W143*H143</f>
        <v>0</v>
      </c>
      <c r="Y143" s="39"/>
      <c r="Z143" s="39"/>
      <c r="AA143" s="39"/>
      <c r="AB143" s="39"/>
      <c r="AC143" s="39"/>
      <c r="AD143" s="39"/>
      <c r="AE143" s="39"/>
      <c r="AR143" s="223" t="s">
        <v>159</v>
      </c>
      <c r="AT143" s="223" t="s">
        <v>155</v>
      </c>
      <c r="AU143" s="223" t="s">
        <v>83</v>
      </c>
      <c r="AY143" s="18" t="s">
        <v>153</v>
      </c>
      <c r="BE143" s="224">
        <f>IF(O143="základní",K143,0)</f>
        <v>0</v>
      </c>
      <c r="BF143" s="224">
        <f>IF(O143="snížená",K143,0)</f>
        <v>0</v>
      </c>
      <c r="BG143" s="224">
        <f>IF(O143="zákl. přenesená",K143,0)</f>
        <v>0</v>
      </c>
      <c r="BH143" s="224">
        <f>IF(O143="sníž. přenesená",K143,0)</f>
        <v>0</v>
      </c>
      <c r="BI143" s="224">
        <f>IF(O143="nulová",K143,0)</f>
        <v>0</v>
      </c>
      <c r="BJ143" s="18" t="s">
        <v>81</v>
      </c>
      <c r="BK143" s="224">
        <f>ROUND(P143*H143,2)</f>
        <v>0</v>
      </c>
      <c r="BL143" s="18" t="s">
        <v>159</v>
      </c>
      <c r="BM143" s="223" t="s">
        <v>691</v>
      </c>
    </row>
    <row r="144" s="2" customFormat="1">
      <c r="A144" s="39"/>
      <c r="B144" s="40"/>
      <c r="C144" s="41"/>
      <c r="D144" s="225" t="s">
        <v>161</v>
      </c>
      <c r="E144" s="41"/>
      <c r="F144" s="226" t="s">
        <v>288</v>
      </c>
      <c r="G144" s="41"/>
      <c r="H144" s="41"/>
      <c r="I144" s="227"/>
      <c r="J144" s="227"/>
      <c r="K144" s="41"/>
      <c r="L144" s="41"/>
      <c r="M144" s="45"/>
      <c r="N144" s="228"/>
      <c r="O144" s="229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83</v>
      </c>
    </row>
    <row r="145" s="2" customFormat="1">
      <c r="A145" s="39"/>
      <c r="B145" s="40"/>
      <c r="C145" s="41"/>
      <c r="D145" s="230" t="s">
        <v>163</v>
      </c>
      <c r="E145" s="41"/>
      <c r="F145" s="231" t="s">
        <v>289</v>
      </c>
      <c r="G145" s="41"/>
      <c r="H145" s="41"/>
      <c r="I145" s="227"/>
      <c r="J145" s="227"/>
      <c r="K145" s="41"/>
      <c r="L145" s="41"/>
      <c r="M145" s="45"/>
      <c r="N145" s="228"/>
      <c r="O145" s="229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163</v>
      </c>
      <c r="AU145" s="18" t="s">
        <v>83</v>
      </c>
    </row>
    <row r="146" s="13" customFormat="1">
      <c r="A146" s="13"/>
      <c r="B146" s="232"/>
      <c r="C146" s="233"/>
      <c r="D146" s="225" t="s">
        <v>165</v>
      </c>
      <c r="E146" s="234" t="s">
        <v>20</v>
      </c>
      <c r="F146" s="235" t="s">
        <v>290</v>
      </c>
      <c r="G146" s="233"/>
      <c r="H146" s="236">
        <v>951</v>
      </c>
      <c r="I146" s="237"/>
      <c r="J146" s="237"/>
      <c r="K146" s="233"/>
      <c r="L146" s="233"/>
      <c r="M146" s="238"/>
      <c r="N146" s="239"/>
      <c r="O146" s="240"/>
      <c r="P146" s="240"/>
      <c r="Q146" s="240"/>
      <c r="R146" s="240"/>
      <c r="S146" s="240"/>
      <c r="T146" s="240"/>
      <c r="U146" s="240"/>
      <c r="V146" s="240"/>
      <c r="W146" s="240"/>
      <c r="X146" s="241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83</v>
      </c>
      <c r="AV146" s="13" t="s">
        <v>83</v>
      </c>
      <c r="AW146" s="13" t="s">
        <v>5</v>
      </c>
      <c r="AX146" s="13" t="s">
        <v>81</v>
      </c>
      <c r="AY146" s="242" t="s">
        <v>153</v>
      </c>
    </row>
    <row r="147" s="2" customFormat="1" ht="33" customHeight="1">
      <c r="A147" s="39"/>
      <c r="B147" s="40"/>
      <c r="C147" s="210" t="s">
        <v>263</v>
      </c>
      <c r="D147" s="210" t="s">
        <v>155</v>
      </c>
      <c r="E147" s="211" t="s">
        <v>291</v>
      </c>
      <c r="F147" s="212" t="s">
        <v>292</v>
      </c>
      <c r="G147" s="213" t="s">
        <v>158</v>
      </c>
      <c r="H147" s="214">
        <v>10</v>
      </c>
      <c r="I147" s="215"/>
      <c r="J147" s="215"/>
      <c r="K147" s="216">
        <f>ROUND(P147*H147,2)</f>
        <v>0</v>
      </c>
      <c r="L147" s="217"/>
      <c r="M147" s="45"/>
      <c r="N147" s="218" t="s">
        <v>20</v>
      </c>
      <c r="O147" s="219" t="s">
        <v>42</v>
      </c>
      <c r="P147" s="220">
        <f>I147+J147</f>
        <v>0</v>
      </c>
      <c r="Q147" s="220">
        <f>ROUND(I147*H147,2)</f>
        <v>0</v>
      </c>
      <c r="R147" s="220">
        <f>ROUND(J147*H147,2)</f>
        <v>0</v>
      </c>
      <c r="S147" s="85"/>
      <c r="T147" s="221">
        <f>S147*H147</f>
        <v>0</v>
      </c>
      <c r="U147" s="221">
        <v>0</v>
      </c>
      <c r="V147" s="221">
        <f>U147*H147</f>
        <v>0</v>
      </c>
      <c r="W147" s="221">
        <v>0</v>
      </c>
      <c r="X147" s="222">
        <f>W147*H147</f>
        <v>0</v>
      </c>
      <c r="Y147" s="39"/>
      <c r="Z147" s="39"/>
      <c r="AA147" s="39"/>
      <c r="AB147" s="39"/>
      <c r="AC147" s="39"/>
      <c r="AD147" s="39"/>
      <c r="AE147" s="39"/>
      <c r="AR147" s="223" t="s">
        <v>159</v>
      </c>
      <c r="AT147" s="223" t="s">
        <v>155</v>
      </c>
      <c r="AU147" s="223" t="s">
        <v>83</v>
      </c>
      <c r="AY147" s="18" t="s">
        <v>153</v>
      </c>
      <c r="BE147" s="224">
        <f>IF(O147="základní",K147,0)</f>
        <v>0</v>
      </c>
      <c r="BF147" s="224">
        <f>IF(O147="snížená",K147,0)</f>
        <v>0</v>
      </c>
      <c r="BG147" s="224">
        <f>IF(O147="zákl. přenesená",K147,0)</f>
        <v>0</v>
      </c>
      <c r="BH147" s="224">
        <f>IF(O147="sníž. přenesená",K147,0)</f>
        <v>0</v>
      </c>
      <c r="BI147" s="224">
        <f>IF(O147="nulová",K147,0)</f>
        <v>0</v>
      </c>
      <c r="BJ147" s="18" t="s">
        <v>81</v>
      </c>
      <c r="BK147" s="224">
        <f>ROUND(P147*H147,2)</f>
        <v>0</v>
      </c>
      <c r="BL147" s="18" t="s">
        <v>159</v>
      </c>
      <c r="BM147" s="223" t="s">
        <v>692</v>
      </c>
    </row>
    <row r="148" s="2" customFormat="1">
      <c r="A148" s="39"/>
      <c r="B148" s="40"/>
      <c r="C148" s="41"/>
      <c r="D148" s="225" t="s">
        <v>161</v>
      </c>
      <c r="E148" s="41"/>
      <c r="F148" s="226" t="s">
        <v>294</v>
      </c>
      <c r="G148" s="41"/>
      <c r="H148" s="41"/>
      <c r="I148" s="227"/>
      <c r="J148" s="227"/>
      <c r="K148" s="41"/>
      <c r="L148" s="41"/>
      <c r="M148" s="45"/>
      <c r="N148" s="228"/>
      <c r="O148" s="229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83</v>
      </c>
    </row>
    <row r="149" s="2" customFormat="1">
      <c r="A149" s="39"/>
      <c r="B149" s="40"/>
      <c r="C149" s="41"/>
      <c r="D149" s="230" t="s">
        <v>163</v>
      </c>
      <c r="E149" s="41"/>
      <c r="F149" s="231" t="s">
        <v>295</v>
      </c>
      <c r="G149" s="41"/>
      <c r="H149" s="41"/>
      <c r="I149" s="227"/>
      <c r="J149" s="227"/>
      <c r="K149" s="41"/>
      <c r="L149" s="41"/>
      <c r="M149" s="45"/>
      <c r="N149" s="228"/>
      <c r="O149" s="229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83</v>
      </c>
    </row>
    <row r="150" s="2" customFormat="1" ht="24.15" customHeight="1">
      <c r="A150" s="39"/>
      <c r="B150" s="40"/>
      <c r="C150" s="210" t="s">
        <v>270</v>
      </c>
      <c r="D150" s="210" t="s">
        <v>155</v>
      </c>
      <c r="E150" s="211" t="s">
        <v>297</v>
      </c>
      <c r="F150" s="212" t="s">
        <v>298</v>
      </c>
      <c r="G150" s="213" t="s">
        <v>158</v>
      </c>
      <c r="H150" s="214">
        <v>10</v>
      </c>
      <c r="I150" s="215"/>
      <c r="J150" s="215"/>
      <c r="K150" s="216">
        <f>ROUND(P150*H150,2)</f>
        <v>0</v>
      </c>
      <c r="L150" s="217"/>
      <c r="M150" s="45"/>
      <c r="N150" s="218" t="s">
        <v>20</v>
      </c>
      <c r="O150" s="219" t="s">
        <v>42</v>
      </c>
      <c r="P150" s="220">
        <f>I150+J150</f>
        <v>0</v>
      </c>
      <c r="Q150" s="220">
        <f>ROUND(I150*H150,2)</f>
        <v>0</v>
      </c>
      <c r="R150" s="220">
        <f>ROUND(J150*H150,2)</f>
        <v>0</v>
      </c>
      <c r="S150" s="85"/>
      <c r="T150" s="221">
        <f>S150*H150</f>
        <v>0</v>
      </c>
      <c r="U150" s="221">
        <v>0</v>
      </c>
      <c r="V150" s="221">
        <f>U150*H150</f>
        <v>0</v>
      </c>
      <c r="W150" s="221">
        <v>0</v>
      </c>
      <c r="X150" s="222">
        <f>W150*H150</f>
        <v>0</v>
      </c>
      <c r="Y150" s="39"/>
      <c r="Z150" s="39"/>
      <c r="AA150" s="39"/>
      <c r="AB150" s="39"/>
      <c r="AC150" s="39"/>
      <c r="AD150" s="39"/>
      <c r="AE150" s="39"/>
      <c r="AR150" s="223" t="s">
        <v>159</v>
      </c>
      <c r="AT150" s="223" t="s">
        <v>155</v>
      </c>
      <c r="AU150" s="223" t="s">
        <v>83</v>
      </c>
      <c r="AY150" s="18" t="s">
        <v>153</v>
      </c>
      <c r="BE150" s="224">
        <f>IF(O150="základní",K150,0)</f>
        <v>0</v>
      </c>
      <c r="BF150" s="224">
        <f>IF(O150="snížená",K150,0)</f>
        <v>0</v>
      </c>
      <c r="BG150" s="224">
        <f>IF(O150="zákl. přenesená",K150,0)</f>
        <v>0</v>
      </c>
      <c r="BH150" s="224">
        <f>IF(O150="sníž. přenesená",K150,0)</f>
        <v>0</v>
      </c>
      <c r="BI150" s="224">
        <f>IF(O150="nulová",K150,0)</f>
        <v>0</v>
      </c>
      <c r="BJ150" s="18" t="s">
        <v>81</v>
      </c>
      <c r="BK150" s="224">
        <f>ROUND(P150*H150,2)</f>
        <v>0</v>
      </c>
      <c r="BL150" s="18" t="s">
        <v>159</v>
      </c>
      <c r="BM150" s="223" t="s">
        <v>693</v>
      </c>
    </row>
    <row r="151" s="2" customFormat="1">
      <c r="A151" s="39"/>
      <c r="B151" s="40"/>
      <c r="C151" s="41"/>
      <c r="D151" s="225" t="s">
        <v>161</v>
      </c>
      <c r="E151" s="41"/>
      <c r="F151" s="226" t="s">
        <v>300</v>
      </c>
      <c r="G151" s="41"/>
      <c r="H151" s="41"/>
      <c r="I151" s="227"/>
      <c r="J151" s="227"/>
      <c r="K151" s="41"/>
      <c r="L151" s="41"/>
      <c r="M151" s="45"/>
      <c r="N151" s="228"/>
      <c r="O151" s="229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161</v>
      </c>
      <c r="AU151" s="18" t="s">
        <v>83</v>
      </c>
    </row>
    <row r="152" s="2" customFormat="1">
      <c r="A152" s="39"/>
      <c r="B152" s="40"/>
      <c r="C152" s="41"/>
      <c r="D152" s="230" t="s">
        <v>163</v>
      </c>
      <c r="E152" s="41"/>
      <c r="F152" s="231" t="s">
        <v>301</v>
      </c>
      <c r="G152" s="41"/>
      <c r="H152" s="41"/>
      <c r="I152" s="227"/>
      <c r="J152" s="227"/>
      <c r="K152" s="41"/>
      <c r="L152" s="41"/>
      <c r="M152" s="45"/>
      <c r="N152" s="228"/>
      <c r="O152" s="229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83</v>
      </c>
    </row>
    <row r="153" s="2" customFormat="1" ht="16.5" customHeight="1">
      <c r="A153" s="39"/>
      <c r="B153" s="40"/>
      <c r="C153" s="254" t="s">
        <v>278</v>
      </c>
      <c r="D153" s="254" t="s">
        <v>303</v>
      </c>
      <c r="E153" s="255" t="s">
        <v>304</v>
      </c>
      <c r="F153" s="256" t="s">
        <v>305</v>
      </c>
      <c r="G153" s="257" t="s">
        <v>158</v>
      </c>
      <c r="H153" s="258">
        <v>10</v>
      </c>
      <c r="I153" s="259"/>
      <c r="J153" s="260"/>
      <c r="K153" s="261">
        <f>ROUND(P153*H153,2)</f>
        <v>0</v>
      </c>
      <c r="L153" s="260"/>
      <c r="M153" s="262"/>
      <c r="N153" s="263" t="s">
        <v>20</v>
      </c>
      <c r="O153" s="219" t="s">
        <v>42</v>
      </c>
      <c r="P153" s="220">
        <f>I153+J153</f>
        <v>0</v>
      </c>
      <c r="Q153" s="220">
        <f>ROUND(I153*H153,2)</f>
        <v>0</v>
      </c>
      <c r="R153" s="220">
        <f>ROUND(J153*H153,2)</f>
        <v>0</v>
      </c>
      <c r="S153" s="85"/>
      <c r="T153" s="221">
        <f>S153*H153</f>
        <v>0</v>
      </c>
      <c r="U153" s="221">
        <v>0.0050000000000000001</v>
      </c>
      <c r="V153" s="221">
        <f>U153*H153</f>
        <v>0.050000000000000003</v>
      </c>
      <c r="W153" s="221">
        <v>0</v>
      </c>
      <c r="X153" s="222">
        <f>W153*H153</f>
        <v>0</v>
      </c>
      <c r="Y153" s="39"/>
      <c r="Z153" s="39"/>
      <c r="AA153" s="39"/>
      <c r="AB153" s="39"/>
      <c r="AC153" s="39"/>
      <c r="AD153" s="39"/>
      <c r="AE153" s="39"/>
      <c r="AR153" s="223" t="s">
        <v>204</v>
      </c>
      <c r="AT153" s="223" t="s">
        <v>303</v>
      </c>
      <c r="AU153" s="223" t="s">
        <v>83</v>
      </c>
      <c r="AY153" s="18" t="s">
        <v>153</v>
      </c>
      <c r="BE153" s="224">
        <f>IF(O153="základní",K153,0)</f>
        <v>0</v>
      </c>
      <c r="BF153" s="224">
        <f>IF(O153="snížená",K153,0)</f>
        <v>0</v>
      </c>
      <c r="BG153" s="224">
        <f>IF(O153="zákl. přenesená",K153,0)</f>
        <v>0</v>
      </c>
      <c r="BH153" s="224">
        <f>IF(O153="sníž. přenesená",K153,0)</f>
        <v>0</v>
      </c>
      <c r="BI153" s="224">
        <f>IF(O153="nulová",K153,0)</f>
        <v>0</v>
      </c>
      <c r="BJ153" s="18" t="s">
        <v>81</v>
      </c>
      <c r="BK153" s="224">
        <f>ROUND(P153*H153,2)</f>
        <v>0</v>
      </c>
      <c r="BL153" s="18" t="s">
        <v>159</v>
      </c>
      <c r="BM153" s="223" t="s">
        <v>694</v>
      </c>
    </row>
    <row r="154" s="2" customFormat="1">
      <c r="A154" s="39"/>
      <c r="B154" s="40"/>
      <c r="C154" s="41"/>
      <c r="D154" s="225" t="s">
        <v>161</v>
      </c>
      <c r="E154" s="41"/>
      <c r="F154" s="226" t="s">
        <v>305</v>
      </c>
      <c r="G154" s="41"/>
      <c r="H154" s="41"/>
      <c r="I154" s="227"/>
      <c r="J154" s="227"/>
      <c r="K154" s="41"/>
      <c r="L154" s="41"/>
      <c r="M154" s="45"/>
      <c r="N154" s="228"/>
      <c r="O154" s="229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161</v>
      </c>
      <c r="AU154" s="18" t="s">
        <v>83</v>
      </c>
    </row>
    <row r="155" s="12" customFormat="1" ht="22.8" customHeight="1">
      <c r="A155" s="12"/>
      <c r="B155" s="193"/>
      <c r="C155" s="194"/>
      <c r="D155" s="195" t="s">
        <v>72</v>
      </c>
      <c r="E155" s="208" t="s">
        <v>186</v>
      </c>
      <c r="F155" s="208" t="s">
        <v>307</v>
      </c>
      <c r="G155" s="194"/>
      <c r="H155" s="194"/>
      <c r="I155" s="197"/>
      <c r="J155" s="197"/>
      <c r="K155" s="209">
        <f>BK155</f>
        <v>0</v>
      </c>
      <c r="L155" s="194"/>
      <c r="M155" s="199"/>
      <c r="N155" s="200"/>
      <c r="O155" s="201"/>
      <c r="P155" s="201"/>
      <c r="Q155" s="202">
        <f>SUM(Q156:Q195)</f>
        <v>0</v>
      </c>
      <c r="R155" s="202">
        <f>SUM(R156:R195)</f>
        <v>0</v>
      </c>
      <c r="S155" s="201"/>
      <c r="T155" s="203">
        <f>SUM(T156:T195)</f>
        <v>0</v>
      </c>
      <c r="U155" s="201"/>
      <c r="V155" s="203">
        <f>SUM(V156:V195)</f>
        <v>87.277000000000001</v>
      </c>
      <c r="W155" s="201"/>
      <c r="X155" s="204">
        <f>SUM(X156:X195)</f>
        <v>0</v>
      </c>
      <c r="Y155" s="12"/>
      <c r="Z155" s="12"/>
      <c r="AA155" s="12"/>
      <c r="AB155" s="12"/>
      <c r="AC155" s="12"/>
      <c r="AD155" s="12"/>
      <c r="AE155" s="12"/>
      <c r="AR155" s="205" t="s">
        <v>81</v>
      </c>
      <c r="AT155" s="206" t="s">
        <v>72</v>
      </c>
      <c r="AU155" s="206" t="s">
        <v>81</v>
      </c>
      <c r="AY155" s="205" t="s">
        <v>153</v>
      </c>
      <c r="BK155" s="207">
        <f>SUM(BK156:BK195)</f>
        <v>0</v>
      </c>
    </row>
    <row r="156" s="2" customFormat="1" ht="37.8" customHeight="1">
      <c r="A156" s="39"/>
      <c r="B156" s="40"/>
      <c r="C156" s="210" t="s">
        <v>284</v>
      </c>
      <c r="D156" s="210" t="s">
        <v>155</v>
      </c>
      <c r="E156" s="211" t="s">
        <v>309</v>
      </c>
      <c r="F156" s="212" t="s">
        <v>310</v>
      </c>
      <c r="G156" s="213" t="s">
        <v>235</v>
      </c>
      <c r="H156" s="214">
        <v>951</v>
      </c>
      <c r="I156" s="215"/>
      <c r="J156" s="215"/>
      <c r="K156" s="216">
        <f>ROUND(P156*H156,2)</f>
        <v>0</v>
      </c>
      <c r="L156" s="217"/>
      <c r="M156" s="45"/>
      <c r="N156" s="218" t="s">
        <v>20</v>
      </c>
      <c r="O156" s="219" t="s">
        <v>42</v>
      </c>
      <c r="P156" s="220">
        <f>I156+J156</f>
        <v>0</v>
      </c>
      <c r="Q156" s="220">
        <f>ROUND(I156*H156,2)</f>
        <v>0</v>
      </c>
      <c r="R156" s="220">
        <f>ROUND(J156*H156,2)</f>
        <v>0</v>
      </c>
      <c r="S156" s="85"/>
      <c r="T156" s="221">
        <f>S156*H156</f>
        <v>0</v>
      </c>
      <c r="U156" s="221">
        <v>0</v>
      </c>
      <c r="V156" s="221">
        <f>U156*H156</f>
        <v>0</v>
      </c>
      <c r="W156" s="221">
        <v>0</v>
      </c>
      <c r="X156" s="222">
        <f>W156*H156</f>
        <v>0</v>
      </c>
      <c r="Y156" s="39"/>
      <c r="Z156" s="39"/>
      <c r="AA156" s="39"/>
      <c r="AB156" s="39"/>
      <c r="AC156" s="39"/>
      <c r="AD156" s="39"/>
      <c r="AE156" s="39"/>
      <c r="AR156" s="223" t="s">
        <v>159</v>
      </c>
      <c r="AT156" s="223" t="s">
        <v>155</v>
      </c>
      <c r="AU156" s="223" t="s">
        <v>83</v>
      </c>
      <c r="AY156" s="18" t="s">
        <v>153</v>
      </c>
      <c r="BE156" s="224">
        <f>IF(O156="základní",K156,0)</f>
        <v>0</v>
      </c>
      <c r="BF156" s="224">
        <f>IF(O156="snížená",K156,0)</f>
        <v>0</v>
      </c>
      <c r="BG156" s="224">
        <f>IF(O156="zákl. přenesená",K156,0)</f>
        <v>0</v>
      </c>
      <c r="BH156" s="224">
        <f>IF(O156="sníž. přenesená",K156,0)</f>
        <v>0</v>
      </c>
      <c r="BI156" s="224">
        <f>IF(O156="nulová",K156,0)</f>
        <v>0</v>
      </c>
      <c r="BJ156" s="18" t="s">
        <v>81</v>
      </c>
      <c r="BK156" s="224">
        <f>ROUND(P156*H156,2)</f>
        <v>0</v>
      </c>
      <c r="BL156" s="18" t="s">
        <v>159</v>
      </c>
      <c r="BM156" s="223" t="s">
        <v>695</v>
      </c>
    </row>
    <row r="157" s="2" customFormat="1">
      <c r="A157" s="39"/>
      <c r="B157" s="40"/>
      <c r="C157" s="41"/>
      <c r="D157" s="225" t="s">
        <v>161</v>
      </c>
      <c r="E157" s="41"/>
      <c r="F157" s="226" t="s">
        <v>312</v>
      </c>
      <c r="G157" s="41"/>
      <c r="H157" s="41"/>
      <c r="I157" s="227"/>
      <c r="J157" s="227"/>
      <c r="K157" s="41"/>
      <c r="L157" s="41"/>
      <c r="M157" s="45"/>
      <c r="N157" s="228"/>
      <c r="O157" s="229"/>
      <c r="P157" s="85"/>
      <c r="Q157" s="85"/>
      <c r="R157" s="85"/>
      <c r="S157" s="85"/>
      <c r="T157" s="85"/>
      <c r="U157" s="85"/>
      <c r="V157" s="85"/>
      <c r="W157" s="85"/>
      <c r="X157" s="86"/>
      <c r="Y157" s="39"/>
      <c r="Z157" s="39"/>
      <c r="AA157" s="39"/>
      <c r="AB157" s="39"/>
      <c r="AC157" s="39"/>
      <c r="AD157" s="39"/>
      <c r="AE157" s="39"/>
      <c r="AT157" s="18" t="s">
        <v>161</v>
      </c>
      <c r="AU157" s="18" t="s">
        <v>83</v>
      </c>
    </row>
    <row r="158" s="2" customFormat="1">
      <c r="A158" s="39"/>
      <c r="B158" s="40"/>
      <c r="C158" s="41"/>
      <c r="D158" s="230" t="s">
        <v>163</v>
      </c>
      <c r="E158" s="41"/>
      <c r="F158" s="231" t="s">
        <v>313</v>
      </c>
      <c r="G158" s="41"/>
      <c r="H158" s="41"/>
      <c r="I158" s="227"/>
      <c r="J158" s="227"/>
      <c r="K158" s="41"/>
      <c r="L158" s="41"/>
      <c r="M158" s="45"/>
      <c r="N158" s="228"/>
      <c r="O158" s="229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83</v>
      </c>
    </row>
    <row r="159" s="13" customFormat="1">
      <c r="A159" s="13"/>
      <c r="B159" s="232"/>
      <c r="C159" s="233"/>
      <c r="D159" s="225" t="s">
        <v>165</v>
      </c>
      <c r="E159" s="234" t="s">
        <v>20</v>
      </c>
      <c r="F159" s="235" t="s">
        <v>314</v>
      </c>
      <c r="G159" s="233"/>
      <c r="H159" s="236">
        <v>951</v>
      </c>
      <c r="I159" s="237"/>
      <c r="J159" s="237"/>
      <c r="K159" s="233"/>
      <c r="L159" s="233"/>
      <c r="M159" s="238"/>
      <c r="N159" s="239"/>
      <c r="O159" s="240"/>
      <c r="P159" s="240"/>
      <c r="Q159" s="240"/>
      <c r="R159" s="240"/>
      <c r="S159" s="240"/>
      <c r="T159" s="240"/>
      <c r="U159" s="240"/>
      <c r="V159" s="240"/>
      <c r="W159" s="240"/>
      <c r="X159" s="241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83</v>
      </c>
      <c r="AV159" s="13" t="s">
        <v>83</v>
      </c>
      <c r="AW159" s="13" t="s">
        <v>5</v>
      </c>
      <c r="AX159" s="13" t="s">
        <v>81</v>
      </c>
      <c r="AY159" s="242" t="s">
        <v>153</v>
      </c>
    </row>
    <row r="160" s="2" customFormat="1" ht="21.75" customHeight="1">
      <c r="A160" s="39"/>
      <c r="B160" s="40"/>
      <c r="C160" s="254" t="s">
        <v>8</v>
      </c>
      <c r="D160" s="254" t="s">
        <v>303</v>
      </c>
      <c r="E160" s="255" t="s">
        <v>316</v>
      </c>
      <c r="F160" s="256" t="s">
        <v>317</v>
      </c>
      <c r="G160" s="257" t="s">
        <v>273</v>
      </c>
      <c r="H160" s="258">
        <v>15.977</v>
      </c>
      <c r="I160" s="259"/>
      <c r="J160" s="260"/>
      <c r="K160" s="261">
        <f>ROUND(P160*H160,2)</f>
        <v>0</v>
      </c>
      <c r="L160" s="260"/>
      <c r="M160" s="262"/>
      <c r="N160" s="263" t="s">
        <v>20</v>
      </c>
      <c r="O160" s="219" t="s">
        <v>42</v>
      </c>
      <c r="P160" s="220">
        <f>I160+J160</f>
        <v>0</v>
      </c>
      <c r="Q160" s="220">
        <f>ROUND(I160*H160,2)</f>
        <v>0</v>
      </c>
      <c r="R160" s="220">
        <f>ROUND(J160*H160,2)</f>
        <v>0</v>
      </c>
      <c r="S160" s="85"/>
      <c r="T160" s="221">
        <f>S160*H160</f>
        <v>0</v>
      </c>
      <c r="U160" s="221">
        <v>1</v>
      </c>
      <c r="V160" s="221">
        <f>U160*H160</f>
        <v>15.977</v>
      </c>
      <c r="W160" s="221">
        <v>0</v>
      </c>
      <c r="X160" s="222">
        <f>W160*H160</f>
        <v>0</v>
      </c>
      <c r="Y160" s="39"/>
      <c r="Z160" s="39"/>
      <c r="AA160" s="39"/>
      <c r="AB160" s="39"/>
      <c r="AC160" s="39"/>
      <c r="AD160" s="39"/>
      <c r="AE160" s="39"/>
      <c r="AR160" s="223" t="s">
        <v>204</v>
      </c>
      <c r="AT160" s="223" t="s">
        <v>303</v>
      </c>
      <c r="AU160" s="223" t="s">
        <v>83</v>
      </c>
      <c r="AY160" s="18" t="s">
        <v>153</v>
      </c>
      <c r="BE160" s="224">
        <f>IF(O160="základní",K160,0)</f>
        <v>0</v>
      </c>
      <c r="BF160" s="224">
        <f>IF(O160="snížená",K160,0)</f>
        <v>0</v>
      </c>
      <c r="BG160" s="224">
        <f>IF(O160="zákl. přenesená",K160,0)</f>
        <v>0</v>
      </c>
      <c r="BH160" s="224">
        <f>IF(O160="sníž. přenesená",K160,0)</f>
        <v>0</v>
      </c>
      <c r="BI160" s="224">
        <f>IF(O160="nulová",K160,0)</f>
        <v>0</v>
      </c>
      <c r="BJ160" s="18" t="s">
        <v>81</v>
      </c>
      <c r="BK160" s="224">
        <f>ROUND(P160*H160,2)</f>
        <v>0</v>
      </c>
      <c r="BL160" s="18" t="s">
        <v>159</v>
      </c>
      <c r="BM160" s="223" t="s">
        <v>696</v>
      </c>
    </row>
    <row r="161" s="2" customFormat="1">
      <c r="A161" s="39"/>
      <c r="B161" s="40"/>
      <c r="C161" s="41"/>
      <c r="D161" s="225" t="s">
        <v>161</v>
      </c>
      <c r="E161" s="41"/>
      <c r="F161" s="226" t="s">
        <v>317</v>
      </c>
      <c r="G161" s="41"/>
      <c r="H161" s="41"/>
      <c r="I161" s="227"/>
      <c r="J161" s="227"/>
      <c r="K161" s="41"/>
      <c r="L161" s="41"/>
      <c r="M161" s="45"/>
      <c r="N161" s="228"/>
      <c r="O161" s="229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161</v>
      </c>
      <c r="AU161" s="18" t="s">
        <v>83</v>
      </c>
    </row>
    <row r="162" s="13" customFormat="1">
      <c r="A162" s="13"/>
      <c r="B162" s="232"/>
      <c r="C162" s="233"/>
      <c r="D162" s="225" t="s">
        <v>165</v>
      </c>
      <c r="E162" s="234" t="s">
        <v>20</v>
      </c>
      <c r="F162" s="235" t="s">
        <v>319</v>
      </c>
      <c r="G162" s="233"/>
      <c r="H162" s="236">
        <v>15.977</v>
      </c>
      <c r="I162" s="237"/>
      <c r="J162" s="237"/>
      <c r="K162" s="233"/>
      <c r="L162" s="233"/>
      <c r="M162" s="238"/>
      <c r="N162" s="239"/>
      <c r="O162" s="240"/>
      <c r="P162" s="240"/>
      <c r="Q162" s="240"/>
      <c r="R162" s="240"/>
      <c r="S162" s="240"/>
      <c r="T162" s="240"/>
      <c r="U162" s="240"/>
      <c r="V162" s="240"/>
      <c r="W162" s="240"/>
      <c r="X162" s="241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83</v>
      </c>
      <c r="AV162" s="13" t="s">
        <v>83</v>
      </c>
      <c r="AW162" s="13" t="s">
        <v>5</v>
      </c>
      <c r="AX162" s="13" t="s">
        <v>81</v>
      </c>
      <c r="AY162" s="242" t="s">
        <v>153</v>
      </c>
    </row>
    <row r="163" s="2" customFormat="1" ht="24.15" customHeight="1">
      <c r="A163" s="39"/>
      <c r="B163" s="40"/>
      <c r="C163" s="210" t="s">
        <v>296</v>
      </c>
      <c r="D163" s="210" t="s">
        <v>155</v>
      </c>
      <c r="E163" s="211" t="s">
        <v>321</v>
      </c>
      <c r="F163" s="212" t="s">
        <v>322</v>
      </c>
      <c r="G163" s="213" t="s">
        <v>235</v>
      </c>
      <c r="H163" s="214">
        <v>3</v>
      </c>
      <c r="I163" s="215"/>
      <c r="J163" s="215"/>
      <c r="K163" s="216">
        <f>ROUND(P163*H163,2)</f>
        <v>0</v>
      </c>
      <c r="L163" s="217"/>
      <c r="M163" s="45"/>
      <c r="N163" s="218" t="s">
        <v>20</v>
      </c>
      <c r="O163" s="219" t="s">
        <v>42</v>
      </c>
      <c r="P163" s="220">
        <f>I163+J163</f>
        <v>0</v>
      </c>
      <c r="Q163" s="220">
        <f>ROUND(I163*H163,2)</f>
        <v>0</v>
      </c>
      <c r="R163" s="220">
        <f>ROUND(J163*H163,2)</f>
        <v>0</v>
      </c>
      <c r="S163" s="85"/>
      <c r="T163" s="221">
        <f>S163*H163</f>
        <v>0</v>
      </c>
      <c r="U163" s="221">
        <v>0</v>
      </c>
      <c r="V163" s="221">
        <f>U163*H163</f>
        <v>0</v>
      </c>
      <c r="W163" s="221">
        <v>0</v>
      </c>
      <c r="X163" s="222">
        <f>W163*H163</f>
        <v>0</v>
      </c>
      <c r="Y163" s="39"/>
      <c r="Z163" s="39"/>
      <c r="AA163" s="39"/>
      <c r="AB163" s="39"/>
      <c r="AC163" s="39"/>
      <c r="AD163" s="39"/>
      <c r="AE163" s="39"/>
      <c r="AR163" s="223" t="s">
        <v>159</v>
      </c>
      <c r="AT163" s="223" t="s">
        <v>155</v>
      </c>
      <c r="AU163" s="223" t="s">
        <v>83</v>
      </c>
      <c r="AY163" s="18" t="s">
        <v>153</v>
      </c>
      <c r="BE163" s="224">
        <f>IF(O163="základní",K163,0)</f>
        <v>0</v>
      </c>
      <c r="BF163" s="224">
        <f>IF(O163="snížená",K163,0)</f>
        <v>0</v>
      </c>
      <c r="BG163" s="224">
        <f>IF(O163="zákl. přenesená",K163,0)</f>
        <v>0</v>
      </c>
      <c r="BH163" s="224">
        <f>IF(O163="sníž. přenesená",K163,0)</f>
        <v>0</v>
      </c>
      <c r="BI163" s="224">
        <f>IF(O163="nulová",K163,0)</f>
        <v>0</v>
      </c>
      <c r="BJ163" s="18" t="s">
        <v>81</v>
      </c>
      <c r="BK163" s="224">
        <f>ROUND(P163*H163,2)</f>
        <v>0</v>
      </c>
      <c r="BL163" s="18" t="s">
        <v>159</v>
      </c>
      <c r="BM163" s="223" t="s">
        <v>697</v>
      </c>
    </row>
    <row r="164" s="2" customFormat="1">
      <c r="A164" s="39"/>
      <c r="B164" s="40"/>
      <c r="C164" s="41"/>
      <c r="D164" s="225" t="s">
        <v>161</v>
      </c>
      <c r="E164" s="41"/>
      <c r="F164" s="226" t="s">
        <v>324</v>
      </c>
      <c r="G164" s="41"/>
      <c r="H164" s="41"/>
      <c r="I164" s="227"/>
      <c r="J164" s="227"/>
      <c r="K164" s="41"/>
      <c r="L164" s="41"/>
      <c r="M164" s="45"/>
      <c r="N164" s="228"/>
      <c r="O164" s="229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161</v>
      </c>
      <c r="AU164" s="18" t="s">
        <v>83</v>
      </c>
    </row>
    <row r="165" s="2" customFormat="1">
      <c r="A165" s="39"/>
      <c r="B165" s="40"/>
      <c r="C165" s="41"/>
      <c r="D165" s="230" t="s">
        <v>163</v>
      </c>
      <c r="E165" s="41"/>
      <c r="F165" s="231" t="s">
        <v>325</v>
      </c>
      <c r="G165" s="41"/>
      <c r="H165" s="41"/>
      <c r="I165" s="227"/>
      <c r="J165" s="227"/>
      <c r="K165" s="41"/>
      <c r="L165" s="41"/>
      <c r="M165" s="45"/>
      <c r="N165" s="228"/>
      <c r="O165" s="229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83</v>
      </c>
    </row>
    <row r="166" s="13" customFormat="1">
      <c r="A166" s="13"/>
      <c r="B166" s="232"/>
      <c r="C166" s="233"/>
      <c r="D166" s="225" t="s">
        <v>165</v>
      </c>
      <c r="E166" s="234" t="s">
        <v>20</v>
      </c>
      <c r="F166" s="235" t="s">
        <v>114</v>
      </c>
      <c r="G166" s="233"/>
      <c r="H166" s="236">
        <v>3</v>
      </c>
      <c r="I166" s="237"/>
      <c r="J166" s="237"/>
      <c r="K166" s="233"/>
      <c r="L166" s="233"/>
      <c r="M166" s="238"/>
      <c r="N166" s="239"/>
      <c r="O166" s="240"/>
      <c r="P166" s="240"/>
      <c r="Q166" s="240"/>
      <c r="R166" s="240"/>
      <c r="S166" s="240"/>
      <c r="T166" s="240"/>
      <c r="U166" s="240"/>
      <c r="V166" s="240"/>
      <c r="W166" s="240"/>
      <c r="X166" s="241"/>
      <c r="Y166" s="13"/>
      <c r="Z166" s="13"/>
      <c r="AA166" s="13"/>
      <c r="AB166" s="13"/>
      <c r="AC166" s="13"/>
      <c r="AD166" s="13"/>
      <c r="AE166" s="13"/>
      <c r="AT166" s="242" t="s">
        <v>165</v>
      </c>
      <c r="AU166" s="242" t="s">
        <v>83</v>
      </c>
      <c r="AV166" s="13" t="s">
        <v>83</v>
      </c>
      <c r="AW166" s="13" t="s">
        <v>5</v>
      </c>
      <c r="AX166" s="13" t="s">
        <v>81</v>
      </c>
      <c r="AY166" s="242" t="s">
        <v>153</v>
      </c>
    </row>
    <row r="167" s="2" customFormat="1" ht="24.15" customHeight="1">
      <c r="A167" s="39"/>
      <c r="B167" s="40"/>
      <c r="C167" s="210" t="s">
        <v>302</v>
      </c>
      <c r="D167" s="210" t="s">
        <v>155</v>
      </c>
      <c r="E167" s="211" t="s">
        <v>327</v>
      </c>
      <c r="F167" s="212" t="s">
        <v>328</v>
      </c>
      <c r="G167" s="213" t="s">
        <v>235</v>
      </c>
      <c r="H167" s="214">
        <v>2826</v>
      </c>
      <c r="I167" s="215"/>
      <c r="J167" s="215"/>
      <c r="K167" s="216">
        <f>ROUND(P167*H167,2)</f>
        <v>0</v>
      </c>
      <c r="L167" s="217"/>
      <c r="M167" s="45"/>
      <c r="N167" s="218" t="s">
        <v>20</v>
      </c>
      <c r="O167" s="219" t="s">
        <v>42</v>
      </c>
      <c r="P167" s="220">
        <f>I167+J167</f>
        <v>0</v>
      </c>
      <c r="Q167" s="220">
        <f>ROUND(I167*H167,2)</f>
        <v>0</v>
      </c>
      <c r="R167" s="220">
        <f>ROUND(J167*H167,2)</f>
        <v>0</v>
      </c>
      <c r="S167" s="85"/>
      <c r="T167" s="221">
        <f>S167*H167</f>
        <v>0</v>
      </c>
      <c r="U167" s="221">
        <v>0</v>
      </c>
      <c r="V167" s="221">
        <f>U167*H167</f>
        <v>0</v>
      </c>
      <c r="W167" s="221">
        <v>0</v>
      </c>
      <c r="X167" s="222">
        <f>W167*H167</f>
        <v>0</v>
      </c>
      <c r="Y167" s="39"/>
      <c r="Z167" s="39"/>
      <c r="AA167" s="39"/>
      <c r="AB167" s="39"/>
      <c r="AC167" s="39"/>
      <c r="AD167" s="39"/>
      <c r="AE167" s="39"/>
      <c r="AR167" s="223" t="s">
        <v>159</v>
      </c>
      <c r="AT167" s="223" t="s">
        <v>155</v>
      </c>
      <c r="AU167" s="223" t="s">
        <v>83</v>
      </c>
      <c r="AY167" s="18" t="s">
        <v>153</v>
      </c>
      <c r="BE167" s="224">
        <f>IF(O167="základní",K167,0)</f>
        <v>0</v>
      </c>
      <c r="BF167" s="224">
        <f>IF(O167="snížená",K167,0)</f>
        <v>0</v>
      </c>
      <c r="BG167" s="224">
        <f>IF(O167="zákl. přenesená",K167,0)</f>
        <v>0</v>
      </c>
      <c r="BH167" s="224">
        <f>IF(O167="sníž. přenesená",K167,0)</f>
        <v>0</v>
      </c>
      <c r="BI167" s="224">
        <f>IF(O167="nulová",K167,0)</f>
        <v>0</v>
      </c>
      <c r="BJ167" s="18" t="s">
        <v>81</v>
      </c>
      <c r="BK167" s="224">
        <f>ROUND(P167*H167,2)</f>
        <v>0</v>
      </c>
      <c r="BL167" s="18" t="s">
        <v>159</v>
      </c>
      <c r="BM167" s="223" t="s">
        <v>698</v>
      </c>
    </row>
    <row r="168" s="2" customFormat="1">
      <c r="A168" s="39"/>
      <c r="B168" s="40"/>
      <c r="C168" s="41"/>
      <c r="D168" s="225" t="s">
        <v>161</v>
      </c>
      <c r="E168" s="41"/>
      <c r="F168" s="226" t="s">
        <v>330</v>
      </c>
      <c r="G168" s="41"/>
      <c r="H168" s="41"/>
      <c r="I168" s="227"/>
      <c r="J168" s="227"/>
      <c r="K168" s="41"/>
      <c r="L168" s="41"/>
      <c r="M168" s="45"/>
      <c r="N168" s="228"/>
      <c r="O168" s="229"/>
      <c r="P168" s="85"/>
      <c r="Q168" s="85"/>
      <c r="R168" s="85"/>
      <c r="S168" s="85"/>
      <c r="T168" s="85"/>
      <c r="U168" s="85"/>
      <c r="V168" s="85"/>
      <c r="W168" s="85"/>
      <c r="X168" s="86"/>
      <c r="Y168" s="39"/>
      <c r="Z168" s="39"/>
      <c r="AA168" s="39"/>
      <c r="AB168" s="39"/>
      <c r="AC168" s="39"/>
      <c r="AD168" s="39"/>
      <c r="AE168" s="39"/>
      <c r="AT168" s="18" t="s">
        <v>161</v>
      </c>
      <c r="AU168" s="18" t="s">
        <v>83</v>
      </c>
    </row>
    <row r="169" s="2" customFormat="1">
      <c r="A169" s="39"/>
      <c r="B169" s="40"/>
      <c r="C169" s="41"/>
      <c r="D169" s="230" t="s">
        <v>163</v>
      </c>
      <c r="E169" s="41"/>
      <c r="F169" s="231" t="s">
        <v>331</v>
      </c>
      <c r="G169" s="41"/>
      <c r="H169" s="41"/>
      <c r="I169" s="227"/>
      <c r="J169" s="227"/>
      <c r="K169" s="41"/>
      <c r="L169" s="41"/>
      <c r="M169" s="45"/>
      <c r="N169" s="228"/>
      <c r="O169" s="229"/>
      <c r="P169" s="85"/>
      <c r="Q169" s="85"/>
      <c r="R169" s="85"/>
      <c r="S169" s="85"/>
      <c r="T169" s="85"/>
      <c r="U169" s="85"/>
      <c r="V169" s="85"/>
      <c r="W169" s="85"/>
      <c r="X169" s="86"/>
      <c r="Y169" s="39"/>
      <c r="Z169" s="39"/>
      <c r="AA169" s="39"/>
      <c r="AB169" s="39"/>
      <c r="AC169" s="39"/>
      <c r="AD169" s="39"/>
      <c r="AE169" s="39"/>
      <c r="AT169" s="18" t="s">
        <v>163</v>
      </c>
      <c r="AU169" s="18" t="s">
        <v>83</v>
      </c>
    </row>
    <row r="170" s="13" customFormat="1">
      <c r="A170" s="13"/>
      <c r="B170" s="232"/>
      <c r="C170" s="233"/>
      <c r="D170" s="225" t="s">
        <v>165</v>
      </c>
      <c r="E170" s="234" t="s">
        <v>116</v>
      </c>
      <c r="F170" s="235" t="s">
        <v>699</v>
      </c>
      <c r="G170" s="233"/>
      <c r="H170" s="236">
        <v>948</v>
      </c>
      <c r="I170" s="237"/>
      <c r="J170" s="237"/>
      <c r="K170" s="233"/>
      <c r="L170" s="233"/>
      <c r="M170" s="238"/>
      <c r="N170" s="239"/>
      <c r="O170" s="240"/>
      <c r="P170" s="240"/>
      <c r="Q170" s="240"/>
      <c r="R170" s="240"/>
      <c r="S170" s="240"/>
      <c r="T170" s="240"/>
      <c r="U170" s="240"/>
      <c r="V170" s="240"/>
      <c r="W170" s="240"/>
      <c r="X170" s="241"/>
      <c r="Y170" s="13"/>
      <c r="Z170" s="13"/>
      <c r="AA170" s="13"/>
      <c r="AB170" s="13"/>
      <c r="AC170" s="13"/>
      <c r="AD170" s="13"/>
      <c r="AE170" s="13"/>
      <c r="AT170" s="242" t="s">
        <v>165</v>
      </c>
      <c r="AU170" s="242" t="s">
        <v>83</v>
      </c>
      <c r="AV170" s="13" t="s">
        <v>83</v>
      </c>
      <c r="AW170" s="13" t="s">
        <v>5</v>
      </c>
      <c r="AX170" s="13" t="s">
        <v>73</v>
      </c>
      <c r="AY170" s="242" t="s">
        <v>153</v>
      </c>
    </row>
    <row r="171" s="13" customFormat="1">
      <c r="A171" s="13"/>
      <c r="B171" s="232"/>
      <c r="C171" s="233"/>
      <c r="D171" s="225" t="s">
        <v>165</v>
      </c>
      <c r="E171" s="234" t="s">
        <v>20</v>
      </c>
      <c r="F171" s="235" t="s">
        <v>333</v>
      </c>
      <c r="G171" s="233"/>
      <c r="H171" s="236">
        <v>2826</v>
      </c>
      <c r="I171" s="237"/>
      <c r="J171" s="237"/>
      <c r="K171" s="233"/>
      <c r="L171" s="233"/>
      <c r="M171" s="238"/>
      <c r="N171" s="239"/>
      <c r="O171" s="240"/>
      <c r="P171" s="240"/>
      <c r="Q171" s="240"/>
      <c r="R171" s="240"/>
      <c r="S171" s="240"/>
      <c r="T171" s="240"/>
      <c r="U171" s="240"/>
      <c r="V171" s="240"/>
      <c r="W171" s="240"/>
      <c r="X171" s="241"/>
      <c r="Y171" s="13"/>
      <c r="Z171" s="13"/>
      <c r="AA171" s="13"/>
      <c r="AB171" s="13"/>
      <c r="AC171" s="13"/>
      <c r="AD171" s="13"/>
      <c r="AE171" s="13"/>
      <c r="AT171" s="242" t="s">
        <v>165</v>
      </c>
      <c r="AU171" s="242" t="s">
        <v>83</v>
      </c>
      <c r="AV171" s="13" t="s">
        <v>83</v>
      </c>
      <c r="AW171" s="13" t="s">
        <v>5</v>
      </c>
      <c r="AX171" s="13" t="s">
        <v>81</v>
      </c>
      <c r="AY171" s="242" t="s">
        <v>153</v>
      </c>
    </row>
    <row r="172" s="2" customFormat="1" ht="21.75" customHeight="1">
      <c r="A172" s="39"/>
      <c r="B172" s="40"/>
      <c r="C172" s="210" t="s">
        <v>308</v>
      </c>
      <c r="D172" s="210" t="s">
        <v>155</v>
      </c>
      <c r="E172" s="211" t="s">
        <v>335</v>
      </c>
      <c r="F172" s="212" t="s">
        <v>336</v>
      </c>
      <c r="G172" s="213" t="s">
        <v>235</v>
      </c>
      <c r="H172" s="214">
        <v>3</v>
      </c>
      <c r="I172" s="215"/>
      <c r="J172" s="215"/>
      <c r="K172" s="216">
        <f>ROUND(P172*H172,2)</f>
        <v>0</v>
      </c>
      <c r="L172" s="217"/>
      <c r="M172" s="45"/>
      <c r="N172" s="218" t="s">
        <v>20</v>
      </c>
      <c r="O172" s="219" t="s">
        <v>42</v>
      </c>
      <c r="P172" s="220">
        <f>I172+J172</f>
        <v>0</v>
      </c>
      <c r="Q172" s="220">
        <f>ROUND(I172*H172,2)</f>
        <v>0</v>
      </c>
      <c r="R172" s="220">
        <f>ROUND(J172*H172,2)</f>
        <v>0</v>
      </c>
      <c r="S172" s="85"/>
      <c r="T172" s="221">
        <f>S172*H172</f>
        <v>0</v>
      </c>
      <c r="U172" s="221">
        <v>0</v>
      </c>
      <c r="V172" s="221">
        <f>U172*H172</f>
        <v>0</v>
      </c>
      <c r="W172" s="221">
        <v>0</v>
      </c>
      <c r="X172" s="222">
        <f>W172*H172</f>
        <v>0</v>
      </c>
      <c r="Y172" s="39"/>
      <c r="Z172" s="39"/>
      <c r="AA172" s="39"/>
      <c r="AB172" s="39"/>
      <c r="AC172" s="39"/>
      <c r="AD172" s="39"/>
      <c r="AE172" s="39"/>
      <c r="AR172" s="223" t="s">
        <v>159</v>
      </c>
      <c r="AT172" s="223" t="s">
        <v>155</v>
      </c>
      <c r="AU172" s="223" t="s">
        <v>83</v>
      </c>
      <c r="AY172" s="18" t="s">
        <v>153</v>
      </c>
      <c r="BE172" s="224">
        <f>IF(O172="základní",K172,0)</f>
        <v>0</v>
      </c>
      <c r="BF172" s="224">
        <f>IF(O172="snížená",K172,0)</f>
        <v>0</v>
      </c>
      <c r="BG172" s="224">
        <f>IF(O172="zákl. přenesená",K172,0)</f>
        <v>0</v>
      </c>
      <c r="BH172" s="224">
        <f>IF(O172="sníž. přenesená",K172,0)</f>
        <v>0</v>
      </c>
      <c r="BI172" s="224">
        <f>IF(O172="nulová",K172,0)</f>
        <v>0</v>
      </c>
      <c r="BJ172" s="18" t="s">
        <v>81</v>
      </c>
      <c r="BK172" s="224">
        <f>ROUND(P172*H172,2)</f>
        <v>0</v>
      </c>
      <c r="BL172" s="18" t="s">
        <v>159</v>
      </c>
      <c r="BM172" s="223" t="s">
        <v>700</v>
      </c>
    </row>
    <row r="173" s="2" customFormat="1">
      <c r="A173" s="39"/>
      <c r="B173" s="40"/>
      <c r="C173" s="41"/>
      <c r="D173" s="225" t="s">
        <v>161</v>
      </c>
      <c r="E173" s="41"/>
      <c r="F173" s="226" t="s">
        <v>338</v>
      </c>
      <c r="G173" s="41"/>
      <c r="H173" s="41"/>
      <c r="I173" s="227"/>
      <c r="J173" s="227"/>
      <c r="K173" s="41"/>
      <c r="L173" s="41"/>
      <c r="M173" s="45"/>
      <c r="N173" s="228"/>
      <c r="O173" s="229"/>
      <c r="P173" s="85"/>
      <c r="Q173" s="85"/>
      <c r="R173" s="85"/>
      <c r="S173" s="85"/>
      <c r="T173" s="85"/>
      <c r="U173" s="85"/>
      <c r="V173" s="85"/>
      <c r="W173" s="85"/>
      <c r="X173" s="86"/>
      <c r="Y173" s="39"/>
      <c r="Z173" s="39"/>
      <c r="AA173" s="39"/>
      <c r="AB173" s="39"/>
      <c r="AC173" s="39"/>
      <c r="AD173" s="39"/>
      <c r="AE173" s="39"/>
      <c r="AT173" s="18" t="s">
        <v>161</v>
      </c>
      <c r="AU173" s="18" t="s">
        <v>83</v>
      </c>
    </row>
    <row r="174" s="2" customFormat="1">
      <c r="A174" s="39"/>
      <c r="B174" s="40"/>
      <c r="C174" s="41"/>
      <c r="D174" s="230" t="s">
        <v>163</v>
      </c>
      <c r="E174" s="41"/>
      <c r="F174" s="231" t="s">
        <v>339</v>
      </c>
      <c r="G174" s="41"/>
      <c r="H174" s="41"/>
      <c r="I174" s="227"/>
      <c r="J174" s="227"/>
      <c r="K174" s="41"/>
      <c r="L174" s="41"/>
      <c r="M174" s="45"/>
      <c r="N174" s="228"/>
      <c r="O174" s="229"/>
      <c r="P174" s="85"/>
      <c r="Q174" s="85"/>
      <c r="R174" s="85"/>
      <c r="S174" s="85"/>
      <c r="T174" s="85"/>
      <c r="U174" s="85"/>
      <c r="V174" s="85"/>
      <c r="W174" s="85"/>
      <c r="X174" s="86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83</v>
      </c>
    </row>
    <row r="175" s="13" customFormat="1">
      <c r="A175" s="13"/>
      <c r="B175" s="232"/>
      <c r="C175" s="233"/>
      <c r="D175" s="225" t="s">
        <v>165</v>
      </c>
      <c r="E175" s="234" t="s">
        <v>114</v>
      </c>
      <c r="F175" s="235" t="s">
        <v>701</v>
      </c>
      <c r="G175" s="233"/>
      <c r="H175" s="236">
        <v>3</v>
      </c>
      <c r="I175" s="237"/>
      <c r="J175" s="237"/>
      <c r="K175" s="233"/>
      <c r="L175" s="233"/>
      <c r="M175" s="238"/>
      <c r="N175" s="239"/>
      <c r="O175" s="240"/>
      <c r="P175" s="240"/>
      <c r="Q175" s="240"/>
      <c r="R175" s="240"/>
      <c r="S175" s="240"/>
      <c r="T175" s="240"/>
      <c r="U175" s="240"/>
      <c r="V175" s="240"/>
      <c r="W175" s="240"/>
      <c r="X175" s="241"/>
      <c r="Y175" s="13"/>
      <c r="Z175" s="13"/>
      <c r="AA175" s="13"/>
      <c r="AB175" s="13"/>
      <c r="AC175" s="13"/>
      <c r="AD175" s="13"/>
      <c r="AE175" s="13"/>
      <c r="AT175" s="242" t="s">
        <v>165</v>
      </c>
      <c r="AU175" s="242" t="s">
        <v>83</v>
      </c>
      <c r="AV175" s="13" t="s">
        <v>83</v>
      </c>
      <c r="AW175" s="13" t="s">
        <v>5</v>
      </c>
      <c r="AX175" s="13" t="s">
        <v>81</v>
      </c>
      <c r="AY175" s="242" t="s">
        <v>153</v>
      </c>
    </row>
    <row r="176" s="2" customFormat="1" ht="33" customHeight="1">
      <c r="A176" s="39"/>
      <c r="B176" s="40"/>
      <c r="C176" s="210" t="s">
        <v>315</v>
      </c>
      <c r="D176" s="210" t="s">
        <v>155</v>
      </c>
      <c r="E176" s="211" t="s">
        <v>342</v>
      </c>
      <c r="F176" s="212" t="s">
        <v>343</v>
      </c>
      <c r="G176" s="213" t="s">
        <v>235</v>
      </c>
      <c r="H176" s="214">
        <v>948</v>
      </c>
      <c r="I176" s="215"/>
      <c r="J176" s="215"/>
      <c r="K176" s="216">
        <f>ROUND(P176*H176,2)</f>
        <v>0</v>
      </c>
      <c r="L176" s="217"/>
      <c r="M176" s="45"/>
      <c r="N176" s="218" t="s">
        <v>20</v>
      </c>
      <c r="O176" s="219" t="s">
        <v>42</v>
      </c>
      <c r="P176" s="220">
        <f>I176+J176</f>
        <v>0</v>
      </c>
      <c r="Q176" s="220">
        <f>ROUND(I176*H176,2)</f>
        <v>0</v>
      </c>
      <c r="R176" s="220">
        <f>ROUND(J176*H176,2)</f>
        <v>0</v>
      </c>
      <c r="S176" s="85"/>
      <c r="T176" s="221">
        <f>S176*H176</f>
        <v>0</v>
      </c>
      <c r="U176" s="221">
        <v>0</v>
      </c>
      <c r="V176" s="221">
        <f>U176*H176</f>
        <v>0</v>
      </c>
      <c r="W176" s="221">
        <v>0</v>
      </c>
      <c r="X176" s="222">
        <f>W176*H176</f>
        <v>0</v>
      </c>
      <c r="Y176" s="39"/>
      <c r="Z176" s="39"/>
      <c r="AA176" s="39"/>
      <c r="AB176" s="39"/>
      <c r="AC176" s="39"/>
      <c r="AD176" s="39"/>
      <c r="AE176" s="39"/>
      <c r="AR176" s="223" t="s">
        <v>159</v>
      </c>
      <c r="AT176" s="223" t="s">
        <v>155</v>
      </c>
      <c r="AU176" s="223" t="s">
        <v>83</v>
      </c>
      <c r="AY176" s="18" t="s">
        <v>153</v>
      </c>
      <c r="BE176" s="224">
        <f>IF(O176="základní",K176,0)</f>
        <v>0</v>
      </c>
      <c r="BF176" s="224">
        <f>IF(O176="snížená",K176,0)</f>
        <v>0</v>
      </c>
      <c r="BG176" s="224">
        <f>IF(O176="zákl. přenesená",K176,0)</f>
        <v>0</v>
      </c>
      <c r="BH176" s="224">
        <f>IF(O176="sníž. přenesená",K176,0)</f>
        <v>0</v>
      </c>
      <c r="BI176" s="224">
        <f>IF(O176="nulová",K176,0)</f>
        <v>0</v>
      </c>
      <c r="BJ176" s="18" t="s">
        <v>81</v>
      </c>
      <c r="BK176" s="224">
        <f>ROUND(P176*H176,2)</f>
        <v>0</v>
      </c>
      <c r="BL176" s="18" t="s">
        <v>159</v>
      </c>
      <c r="BM176" s="223" t="s">
        <v>702</v>
      </c>
    </row>
    <row r="177" s="2" customFormat="1">
      <c r="A177" s="39"/>
      <c r="B177" s="40"/>
      <c r="C177" s="41"/>
      <c r="D177" s="225" t="s">
        <v>161</v>
      </c>
      <c r="E177" s="41"/>
      <c r="F177" s="226" t="s">
        <v>345</v>
      </c>
      <c r="G177" s="41"/>
      <c r="H177" s="41"/>
      <c r="I177" s="227"/>
      <c r="J177" s="227"/>
      <c r="K177" s="41"/>
      <c r="L177" s="41"/>
      <c r="M177" s="45"/>
      <c r="N177" s="228"/>
      <c r="O177" s="229"/>
      <c r="P177" s="85"/>
      <c r="Q177" s="85"/>
      <c r="R177" s="85"/>
      <c r="S177" s="85"/>
      <c r="T177" s="85"/>
      <c r="U177" s="85"/>
      <c r="V177" s="85"/>
      <c r="W177" s="85"/>
      <c r="X177" s="86"/>
      <c r="Y177" s="39"/>
      <c r="Z177" s="39"/>
      <c r="AA177" s="39"/>
      <c r="AB177" s="39"/>
      <c r="AC177" s="39"/>
      <c r="AD177" s="39"/>
      <c r="AE177" s="39"/>
      <c r="AT177" s="18" t="s">
        <v>161</v>
      </c>
      <c r="AU177" s="18" t="s">
        <v>83</v>
      </c>
    </row>
    <row r="178" s="2" customFormat="1">
      <c r="A178" s="39"/>
      <c r="B178" s="40"/>
      <c r="C178" s="41"/>
      <c r="D178" s="230" t="s">
        <v>163</v>
      </c>
      <c r="E178" s="41"/>
      <c r="F178" s="231" t="s">
        <v>346</v>
      </c>
      <c r="G178" s="41"/>
      <c r="H178" s="41"/>
      <c r="I178" s="227"/>
      <c r="J178" s="227"/>
      <c r="K178" s="41"/>
      <c r="L178" s="41"/>
      <c r="M178" s="45"/>
      <c r="N178" s="228"/>
      <c r="O178" s="229"/>
      <c r="P178" s="85"/>
      <c r="Q178" s="85"/>
      <c r="R178" s="85"/>
      <c r="S178" s="85"/>
      <c r="T178" s="85"/>
      <c r="U178" s="85"/>
      <c r="V178" s="85"/>
      <c r="W178" s="85"/>
      <c r="X178" s="86"/>
      <c r="Y178" s="39"/>
      <c r="Z178" s="39"/>
      <c r="AA178" s="39"/>
      <c r="AB178" s="39"/>
      <c r="AC178" s="39"/>
      <c r="AD178" s="39"/>
      <c r="AE178" s="39"/>
      <c r="AT178" s="18" t="s">
        <v>163</v>
      </c>
      <c r="AU178" s="18" t="s">
        <v>83</v>
      </c>
    </row>
    <row r="179" s="13" customFormat="1">
      <c r="A179" s="13"/>
      <c r="B179" s="232"/>
      <c r="C179" s="233"/>
      <c r="D179" s="225" t="s">
        <v>165</v>
      </c>
      <c r="E179" s="234" t="s">
        <v>20</v>
      </c>
      <c r="F179" s="235" t="s">
        <v>116</v>
      </c>
      <c r="G179" s="233"/>
      <c r="H179" s="236">
        <v>948</v>
      </c>
      <c r="I179" s="237"/>
      <c r="J179" s="237"/>
      <c r="K179" s="233"/>
      <c r="L179" s="233"/>
      <c r="M179" s="238"/>
      <c r="N179" s="239"/>
      <c r="O179" s="240"/>
      <c r="P179" s="240"/>
      <c r="Q179" s="240"/>
      <c r="R179" s="240"/>
      <c r="S179" s="240"/>
      <c r="T179" s="240"/>
      <c r="U179" s="240"/>
      <c r="V179" s="240"/>
      <c r="W179" s="240"/>
      <c r="X179" s="241"/>
      <c r="Y179" s="13"/>
      <c r="Z179" s="13"/>
      <c r="AA179" s="13"/>
      <c r="AB179" s="13"/>
      <c r="AC179" s="13"/>
      <c r="AD179" s="13"/>
      <c r="AE179" s="13"/>
      <c r="AT179" s="242" t="s">
        <v>165</v>
      </c>
      <c r="AU179" s="242" t="s">
        <v>83</v>
      </c>
      <c r="AV179" s="13" t="s">
        <v>83</v>
      </c>
      <c r="AW179" s="13" t="s">
        <v>5</v>
      </c>
      <c r="AX179" s="13" t="s">
        <v>81</v>
      </c>
      <c r="AY179" s="242" t="s">
        <v>153</v>
      </c>
    </row>
    <row r="180" s="2" customFormat="1" ht="16.5" customHeight="1">
      <c r="A180" s="39"/>
      <c r="B180" s="40"/>
      <c r="C180" s="210" t="s">
        <v>320</v>
      </c>
      <c r="D180" s="210" t="s">
        <v>155</v>
      </c>
      <c r="E180" s="211" t="s">
        <v>348</v>
      </c>
      <c r="F180" s="212" t="s">
        <v>349</v>
      </c>
      <c r="G180" s="213" t="s">
        <v>235</v>
      </c>
      <c r="H180" s="214">
        <v>310</v>
      </c>
      <c r="I180" s="215"/>
      <c r="J180" s="215"/>
      <c r="K180" s="216">
        <f>ROUND(P180*H180,2)</f>
        <v>0</v>
      </c>
      <c r="L180" s="217"/>
      <c r="M180" s="45"/>
      <c r="N180" s="218" t="s">
        <v>20</v>
      </c>
      <c r="O180" s="219" t="s">
        <v>42</v>
      </c>
      <c r="P180" s="220">
        <f>I180+J180</f>
        <v>0</v>
      </c>
      <c r="Q180" s="220">
        <f>ROUND(I180*H180,2)</f>
        <v>0</v>
      </c>
      <c r="R180" s="220">
        <f>ROUND(J180*H180,2)</f>
        <v>0</v>
      </c>
      <c r="S180" s="85"/>
      <c r="T180" s="221">
        <f>S180*H180</f>
        <v>0</v>
      </c>
      <c r="U180" s="221">
        <v>0.23000000000000001</v>
      </c>
      <c r="V180" s="221">
        <f>U180*H180</f>
        <v>71.299999999999997</v>
      </c>
      <c r="W180" s="221">
        <v>0</v>
      </c>
      <c r="X180" s="222">
        <f>W180*H180</f>
        <v>0</v>
      </c>
      <c r="Y180" s="39"/>
      <c r="Z180" s="39"/>
      <c r="AA180" s="39"/>
      <c r="AB180" s="39"/>
      <c r="AC180" s="39"/>
      <c r="AD180" s="39"/>
      <c r="AE180" s="39"/>
      <c r="AR180" s="223" t="s">
        <v>159</v>
      </c>
      <c r="AT180" s="223" t="s">
        <v>155</v>
      </c>
      <c r="AU180" s="223" t="s">
        <v>83</v>
      </c>
      <c r="AY180" s="18" t="s">
        <v>153</v>
      </c>
      <c r="BE180" s="224">
        <f>IF(O180="základní",K180,0)</f>
        <v>0</v>
      </c>
      <c r="BF180" s="224">
        <f>IF(O180="snížená",K180,0)</f>
        <v>0</v>
      </c>
      <c r="BG180" s="224">
        <f>IF(O180="zákl. přenesená",K180,0)</f>
        <v>0</v>
      </c>
      <c r="BH180" s="224">
        <f>IF(O180="sníž. přenesená",K180,0)</f>
        <v>0</v>
      </c>
      <c r="BI180" s="224">
        <f>IF(O180="nulová",K180,0)</f>
        <v>0</v>
      </c>
      <c r="BJ180" s="18" t="s">
        <v>81</v>
      </c>
      <c r="BK180" s="224">
        <f>ROUND(P180*H180,2)</f>
        <v>0</v>
      </c>
      <c r="BL180" s="18" t="s">
        <v>159</v>
      </c>
      <c r="BM180" s="223" t="s">
        <v>703</v>
      </c>
    </row>
    <row r="181" s="2" customFormat="1">
      <c r="A181" s="39"/>
      <c r="B181" s="40"/>
      <c r="C181" s="41"/>
      <c r="D181" s="225" t="s">
        <v>161</v>
      </c>
      <c r="E181" s="41"/>
      <c r="F181" s="226" t="s">
        <v>351</v>
      </c>
      <c r="G181" s="41"/>
      <c r="H181" s="41"/>
      <c r="I181" s="227"/>
      <c r="J181" s="227"/>
      <c r="K181" s="41"/>
      <c r="L181" s="41"/>
      <c r="M181" s="45"/>
      <c r="N181" s="228"/>
      <c r="O181" s="229"/>
      <c r="P181" s="85"/>
      <c r="Q181" s="85"/>
      <c r="R181" s="85"/>
      <c r="S181" s="85"/>
      <c r="T181" s="85"/>
      <c r="U181" s="85"/>
      <c r="V181" s="85"/>
      <c r="W181" s="85"/>
      <c r="X181" s="86"/>
      <c r="Y181" s="39"/>
      <c r="Z181" s="39"/>
      <c r="AA181" s="39"/>
      <c r="AB181" s="39"/>
      <c r="AC181" s="39"/>
      <c r="AD181" s="39"/>
      <c r="AE181" s="39"/>
      <c r="AT181" s="18" t="s">
        <v>161</v>
      </c>
      <c r="AU181" s="18" t="s">
        <v>83</v>
      </c>
    </row>
    <row r="182" s="2" customFormat="1">
      <c r="A182" s="39"/>
      <c r="B182" s="40"/>
      <c r="C182" s="41"/>
      <c r="D182" s="230" t="s">
        <v>163</v>
      </c>
      <c r="E182" s="41"/>
      <c r="F182" s="231" t="s">
        <v>352</v>
      </c>
      <c r="G182" s="41"/>
      <c r="H182" s="41"/>
      <c r="I182" s="227"/>
      <c r="J182" s="227"/>
      <c r="K182" s="41"/>
      <c r="L182" s="41"/>
      <c r="M182" s="45"/>
      <c r="N182" s="228"/>
      <c r="O182" s="229"/>
      <c r="P182" s="85"/>
      <c r="Q182" s="85"/>
      <c r="R182" s="85"/>
      <c r="S182" s="85"/>
      <c r="T182" s="85"/>
      <c r="U182" s="85"/>
      <c r="V182" s="85"/>
      <c r="W182" s="85"/>
      <c r="X182" s="86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83</v>
      </c>
    </row>
    <row r="183" s="13" customFormat="1">
      <c r="A183" s="13"/>
      <c r="B183" s="232"/>
      <c r="C183" s="233"/>
      <c r="D183" s="225" t="s">
        <v>165</v>
      </c>
      <c r="E183" s="234" t="s">
        <v>105</v>
      </c>
      <c r="F183" s="235" t="s">
        <v>704</v>
      </c>
      <c r="G183" s="233"/>
      <c r="H183" s="236">
        <v>310</v>
      </c>
      <c r="I183" s="237"/>
      <c r="J183" s="237"/>
      <c r="K183" s="233"/>
      <c r="L183" s="233"/>
      <c r="M183" s="238"/>
      <c r="N183" s="239"/>
      <c r="O183" s="240"/>
      <c r="P183" s="240"/>
      <c r="Q183" s="240"/>
      <c r="R183" s="240"/>
      <c r="S183" s="240"/>
      <c r="T183" s="240"/>
      <c r="U183" s="240"/>
      <c r="V183" s="240"/>
      <c r="W183" s="240"/>
      <c r="X183" s="241"/>
      <c r="Y183" s="13"/>
      <c r="Z183" s="13"/>
      <c r="AA183" s="13"/>
      <c r="AB183" s="13"/>
      <c r="AC183" s="13"/>
      <c r="AD183" s="13"/>
      <c r="AE183" s="13"/>
      <c r="AT183" s="242" t="s">
        <v>165</v>
      </c>
      <c r="AU183" s="242" t="s">
        <v>83</v>
      </c>
      <c r="AV183" s="13" t="s">
        <v>83</v>
      </c>
      <c r="AW183" s="13" t="s">
        <v>5</v>
      </c>
      <c r="AX183" s="13" t="s">
        <v>81</v>
      </c>
      <c r="AY183" s="242" t="s">
        <v>153</v>
      </c>
    </row>
    <row r="184" s="2" customFormat="1" ht="24.15" customHeight="1">
      <c r="A184" s="39"/>
      <c r="B184" s="40"/>
      <c r="C184" s="210" t="s">
        <v>326</v>
      </c>
      <c r="D184" s="210" t="s">
        <v>155</v>
      </c>
      <c r="E184" s="211" t="s">
        <v>355</v>
      </c>
      <c r="F184" s="212" t="s">
        <v>356</v>
      </c>
      <c r="G184" s="213" t="s">
        <v>235</v>
      </c>
      <c r="H184" s="214">
        <v>3</v>
      </c>
      <c r="I184" s="215"/>
      <c r="J184" s="215"/>
      <c r="K184" s="216">
        <f>ROUND(P184*H184,2)</f>
        <v>0</v>
      </c>
      <c r="L184" s="217"/>
      <c r="M184" s="45"/>
      <c r="N184" s="218" t="s">
        <v>20</v>
      </c>
      <c r="O184" s="219" t="s">
        <v>42</v>
      </c>
      <c r="P184" s="220">
        <f>I184+J184</f>
        <v>0</v>
      </c>
      <c r="Q184" s="220">
        <f>ROUND(I184*H184,2)</f>
        <v>0</v>
      </c>
      <c r="R184" s="220">
        <f>ROUND(J184*H184,2)</f>
        <v>0</v>
      </c>
      <c r="S184" s="85"/>
      <c r="T184" s="221">
        <f>S184*H184</f>
        <v>0</v>
      </c>
      <c r="U184" s="221">
        <v>0</v>
      </c>
      <c r="V184" s="221">
        <f>U184*H184</f>
        <v>0</v>
      </c>
      <c r="W184" s="221">
        <v>0</v>
      </c>
      <c r="X184" s="222">
        <f>W184*H184</f>
        <v>0</v>
      </c>
      <c r="Y184" s="39"/>
      <c r="Z184" s="39"/>
      <c r="AA184" s="39"/>
      <c r="AB184" s="39"/>
      <c r="AC184" s="39"/>
      <c r="AD184" s="39"/>
      <c r="AE184" s="39"/>
      <c r="AR184" s="223" t="s">
        <v>159</v>
      </c>
      <c r="AT184" s="223" t="s">
        <v>155</v>
      </c>
      <c r="AU184" s="223" t="s">
        <v>83</v>
      </c>
      <c r="AY184" s="18" t="s">
        <v>153</v>
      </c>
      <c r="BE184" s="224">
        <f>IF(O184="základní",K184,0)</f>
        <v>0</v>
      </c>
      <c r="BF184" s="224">
        <f>IF(O184="snížená",K184,0)</f>
        <v>0</v>
      </c>
      <c r="BG184" s="224">
        <f>IF(O184="zákl. přenesená",K184,0)</f>
        <v>0</v>
      </c>
      <c r="BH184" s="224">
        <f>IF(O184="sníž. přenesená",K184,0)</f>
        <v>0</v>
      </c>
      <c r="BI184" s="224">
        <f>IF(O184="nulová",K184,0)</f>
        <v>0</v>
      </c>
      <c r="BJ184" s="18" t="s">
        <v>81</v>
      </c>
      <c r="BK184" s="224">
        <f>ROUND(P184*H184,2)</f>
        <v>0</v>
      </c>
      <c r="BL184" s="18" t="s">
        <v>159</v>
      </c>
      <c r="BM184" s="223" t="s">
        <v>705</v>
      </c>
    </row>
    <row r="185" s="2" customFormat="1">
      <c r="A185" s="39"/>
      <c r="B185" s="40"/>
      <c r="C185" s="41"/>
      <c r="D185" s="225" t="s">
        <v>161</v>
      </c>
      <c r="E185" s="41"/>
      <c r="F185" s="226" t="s">
        <v>358</v>
      </c>
      <c r="G185" s="41"/>
      <c r="H185" s="41"/>
      <c r="I185" s="227"/>
      <c r="J185" s="227"/>
      <c r="K185" s="41"/>
      <c r="L185" s="41"/>
      <c r="M185" s="45"/>
      <c r="N185" s="228"/>
      <c r="O185" s="229"/>
      <c r="P185" s="85"/>
      <c r="Q185" s="85"/>
      <c r="R185" s="85"/>
      <c r="S185" s="85"/>
      <c r="T185" s="85"/>
      <c r="U185" s="85"/>
      <c r="V185" s="85"/>
      <c r="W185" s="85"/>
      <c r="X185" s="86"/>
      <c r="Y185" s="39"/>
      <c r="Z185" s="39"/>
      <c r="AA185" s="39"/>
      <c r="AB185" s="39"/>
      <c r="AC185" s="39"/>
      <c r="AD185" s="39"/>
      <c r="AE185" s="39"/>
      <c r="AT185" s="18" t="s">
        <v>161</v>
      </c>
      <c r="AU185" s="18" t="s">
        <v>83</v>
      </c>
    </row>
    <row r="186" s="2" customFormat="1">
      <c r="A186" s="39"/>
      <c r="B186" s="40"/>
      <c r="C186" s="41"/>
      <c r="D186" s="230" t="s">
        <v>163</v>
      </c>
      <c r="E186" s="41"/>
      <c r="F186" s="231" t="s">
        <v>359</v>
      </c>
      <c r="G186" s="41"/>
      <c r="H186" s="41"/>
      <c r="I186" s="227"/>
      <c r="J186" s="227"/>
      <c r="K186" s="41"/>
      <c r="L186" s="41"/>
      <c r="M186" s="45"/>
      <c r="N186" s="228"/>
      <c r="O186" s="229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163</v>
      </c>
      <c r="AU186" s="18" t="s">
        <v>83</v>
      </c>
    </row>
    <row r="187" s="13" customFormat="1">
      <c r="A187" s="13"/>
      <c r="B187" s="232"/>
      <c r="C187" s="233"/>
      <c r="D187" s="225" t="s">
        <v>165</v>
      </c>
      <c r="E187" s="234" t="s">
        <v>20</v>
      </c>
      <c r="F187" s="235" t="s">
        <v>114</v>
      </c>
      <c r="G187" s="233"/>
      <c r="H187" s="236">
        <v>3</v>
      </c>
      <c r="I187" s="237"/>
      <c r="J187" s="237"/>
      <c r="K187" s="233"/>
      <c r="L187" s="233"/>
      <c r="M187" s="238"/>
      <c r="N187" s="239"/>
      <c r="O187" s="240"/>
      <c r="P187" s="240"/>
      <c r="Q187" s="240"/>
      <c r="R187" s="240"/>
      <c r="S187" s="240"/>
      <c r="T187" s="240"/>
      <c r="U187" s="240"/>
      <c r="V187" s="240"/>
      <c r="W187" s="240"/>
      <c r="X187" s="241"/>
      <c r="Y187" s="13"/>
      <c r="Z187" s="13"/>
      <c r="AA187" s="13"/>
      <c r="AB187" s="13"/>
      <c r="AC187" s="13"/>
      <c r="AD187" s="13"/>
      <c r="AE187" s="13"/>
      <c r="AT187" s="242" t="s">
        <v>165</v>
      </c>
      <c r="AU187" s="242" t="s">
        <v>83</v>
      </c>
      <c r="AV187" s="13" t="s">
        <v>83</v>
      </c>
      <c r="AW187" s="13" t="s">
        <v>5</v>
      </c>
      <c r="AX187" s="13" t="s">
        <v>81</v>
      </c>
      <c r="AY187" s="242" t="s">
        <v>153</v>
      </c>
    </row>
    <row r="188" s="2" customFormat="1" ht="24.15" customHeight="1">
      <c r="A188" s="39"/>
      <c r="B188" s="40"/>
      <c r="C188" s="210" t="s">
        <v>334</v>
      </c>
      <c r="D188" s="210" t="s">
        <v>155</v>
      </c>
      <c r="E188" s="211" t="s">
        <v>361</v>
      </c>
      <c r="F188" s="212" t="s">
        <v>362</v>
      </c>
      <c r="G188" s="213" t="s">
        <v>235</v>
      </c>
      <c r="H188" s="214">
        <v>948</v>
      </c>
      <c r="I188" s="215"/>
      <c r="J188" s="215"/>
      <c r="K188" s="216">
        <f>ROUND(P188*H188,2)</f>
        <v>0</v>
      </c>
      <c r="L188" s="217"/>
      <c r="M188" s="45"/>
      <c r="N188" s="218" t="s">
        <v>20</v>
      </c>
      <c r="O188" s="219" t="s">
        <v>42</v>
      </c>
      <c r="P188" s="220">
        <f>I188+J188</f>
        <v>0</v>
      </c>
      <c r="Q188" s="220">
        <f>ROUND(I188*H188,2)</f>
        <v>0</v>
      </c>
      <c r="R188" s="220">
        <f>ROUND(J188*H188,2)</f>
        <v>0</v>
      </c>
      <c r="S188" s="85"/>
      <c r="T188" s="221">
        <f>S188*H188</f>
        <v>0</v>
      </c>
      <c r="U188" s="221">
        <v>0</v>
      </c>
      <c r="V188" s="221">
        <f>U188*H188</f>
        <v>0</v>
      </c>
      <c r="W188" s="221">
        <v>0</v>
      </c>
      <c r="X188" s="222">
        <f>W188*H188</f>
        <v>0</v>
      </c>
      <c r="Y188" s="39"/>
      <c r="Z188" s="39"/>
      <c r="AA188" s="39"/>
      <c r="AB188" s="39"/>
      <c r="AC188" s="39"/>
      <c r="AD188" s="39"/>
      <c r="AE188" s="39"/>
      <c r="AR188" s="223" t="s">
        <v>159</v>
      </c>
      <c r="AT188" s="223" t="s">
        <v>155</v>
      </c>
      <c r="AU188" s="223" t="s">
        <v>83</v>
      </c>
      <c r="AY188" s="18" t="s">
        <v>153</v>
      </c>
      <c r="BE188" s="224">
        <f>IF(O188="základní",K188,0)</f>
        <v>0</v>
      </c>
      <c r="BF188" s="224">
        <f>IF(O188="snížená",K188,0)</f>
        <v>0</v>
      </c>
      <c r="BG188" s="224">
        <f>IF(O188="zákl. přenesená",K188,0)</f>
        <v>0</v>
      </c>
      <c r="BH188" s="224">
        <f>IF(O188="sníž. přenesená",K188,0)</f>
        <v>0</v>
      </c>
      <c r="BI188" s="224">
        <f>IF(O188="nulová",K188,0)</f>
        <v>0</v>
      </c>
      <c r="BJ188" s="18" t="s">
        <v>81</v>
      </c>
      <c r="BK188" s="224">
        <f>ROUND(P188*H188,2)</f>
        <v>0</v>
      </c>
      <c r="BL188" s="18" t="s">
        <v>159</v>
      </c>
      <c r="BM188" s="223" t="s">
        <v>706</v>
      </c>
    </row>
    <row r="189" s="2" customFormat="1">
      <c r="A189" s="39"/>
      <c r="B189" s="40"/>
      <c r="C189" s="41"/>
      <c r="D189" s="225" t="s">
        <v>161</v>
      </c>
      <c r="E189" s="41"/>
      <c r="F189" s="226" t="s">
        <v>364</v>
      </c>
      <c r="G189" s="41"/>
      <c r="H189" s="41"/>
      <c r="I189" s="227"/>
      <c r="J189" s="227"/>
      <c r="K189" s="41"/>
      <c r="L189" s="41"/>
      <c r="M189" s="45"/>
      <c r="N189" s="228"/>
      <c r="O189" s="229"/>
      <c r="P189" s="85"/>
      <c r="Q189" s="85"/>
      <c r="R189" s="85"/>
      <c r="S189" s="85"/>
      <c r="T189" s="85"/>
      <c r="U189" s="85"/>
      <c r="V189" s="85"/>
      <c r="W189" s="85"/>
      <c r="X189" s="86"/>
      <c r="Y189" s="39"/>
      <c r="Z189" s="39"/>
      <c r="AA189" s="39"/>
      <c r="AB189" s="39"/>
      <c r="AC189" s="39"/>
      <c r="AD189" s="39"/>
      <c r="AE189" s="39"/>
      <c r="AT189" s="18" t="s">
        <v>161</v>
      </c>
      <c r="AU189" s="18" t="s">
        <v>83</v>
      </c>
    </row>
    <row r="190" s="2" customFormat="1">
      <c r="A190" s="39"/>
      <c r="B190" s="40"/>
      <c r="C190" s="41"/>
      <c r="D190" s="230" t="s">
        <v>163</v>
      </c>
      <c r="E190" s="41"/>
      <c r="F190" s="231" t="s">
        <v>365</v>
      </c>
      <c r="G190" s="41"/>
      <c r="H190" s="41"/>
      <c r="I190" s="227"/>
      <c r="J190" s="227"/>
      <c r="K190" s="41"/>
      <c r="L190" s="41"/>
      <c r="M190" s="45"/>
      <c r="N190" s="228"/>
      <c r="O190" s="229"/>
      <c r="P190" s="85"/>
      <c r="Q190" s="85"/>
      <c r="R190" s="85"/>
      <c r="S190" s="85"/>
      <c r="T190" s="85"/>
      <c r="U190" s="85"/>
      <c r="V190" s="85"/>
      <c r="W190" s="85"/>
      <c r="X190" s="86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83</v>
      </c>
    </row>
    <row r="191" s="13" customFormat="1">
      <c r="A191" s="13"/>
      <c r="B191" s="232"/>
      <c r="C191" s="233"/>
      <c r="D191" s="225" t="s">
        <v>165</v>
      </c>
      <c r="E191" s="234" t="s">
        <v>20</v>
      </c>
      <c r="F191" s="235" t="s">
        <v>116</v>
      </c>
      <c r="G191" s="233"/>
      <c r="H191" s="236">
        <v>948</v>
      </c>
      <c r="I191" s="237"/>
      <c r="J191" s="237"/>
      <c r="K191" s="233"/>
      <c r="L191" s="233"/>
      <c r="M191" s="238"/>
      <c r="N191" s="239"/>
      <c r="O191" s="240"/>
      <c r="P191" s="240"/>
      <c r="Q191" s="240"/>
      <c r="R191" s="240"/>
      <c r="S191" s="240"/>
      <c r="T191" s="240"/>
      <c r="U191" s="240"/>
      <c r="V191" s="240"/>
      <c r="W191" s="240"/>
      <c r="X191" s="241"/>
      <c r="Y191" s="13"/>
      <c r="Z191" s="13"/>
      <c r="AA191" s="13"/>
      <c r="AB191" s="13"/>
      <c r="AC191" s="13"/>
      <c r="AD191" s="13"/>
      <c r="AE191" s="13"/>
      <c r="AT191" s="242" t="s">
        <v>165</v>
      </c>
      <c r="AU191" s="242" t="s">
        <v>83</v>
      </c>
      <c r="AV191" s="13" t="s">
        <v>83</v>
      </c>
      <c r="AW191" s="13" t="s">
        <v>5</v>
      </c>
      <c r="AX191" s="13" t="s">
        <v>81</v>
      </c>
      <c r="AY191" s="242" t="s">
        <v>153</v>
      </c>
    </row>
    <row r="192" s="2" customFormat="1" ht="33" customHeight="1">
      <c r="A192" s="39"/>
      <c r="B192" s="40"/>
      <c r="C192" s="210" t="s">
        <v>341</v>
      </c>
      <c r="D192" s="210" t="s">
        <v>155</v>
      </c>
      <c r="E192" s="211" t="s">
        <v>367</v>
      </c>
      <c r="F192" s="212" t="s">
        <v>368</v>
      </c>
      <c r="G192" s="213" t="s">
        <v>235</v>
      </c>
      <c r="H192" s="214">
        <v>948</v>
      </c>
      <c r="I192" s="215"/>
      <c r="J192" s="215"/>
      <c r="K192" s="216">
        <f>ROUND(P192*H192,2)</f>
        <v>0</v>
      </c>
      <c r="L192" s="217"/>
      <c r="M192" s="45"/>
      <c r="N192" s="218" t="s">
        <v>20</v>
      </c>
      <c r="O192" s="219" t="s">
        <v>42</v>
      </c>
      <c r="P192" s="220">
        <f>I192+J192</f>
        <v>0</v>
      </c>
      <c r="Q192" s="220">
        <f>ROUND(I192*H192,2)</f>
        <v>0</v>
      </c>
      <c r="R192" s="220">
        <f>ROUND(J192*H192,2)</f>
        <v>0</v>
      </c>
      <c r="S192" s="85"/>
      <c r="T192" s="221">
        <f>S192*H192</f>
        <v>0</v>
      </c>
      <c r="U192" s="221">
        <v>0</v>
      </c>
      <c r="V192" s="221">
        <f>U192*H192</f>
        <v>0</v>
      </c>
      <c r="W192" s="221">
        <v>0</v>
      </c>
      <c r="X192" s="222">
        <f>W192*H192</f>
        <v>0</v>
      </c>
      <c r="Y192" s="39"/>
      <c r="Z192" s="39"/>
      <c r="AA192" s="39"/>
      <c r="AB192" s="39"/>
      <c r="AC192" s="39"/>
      <c r="AD192" s="39"/>
      <c r="AE192" s="39"/>
      <c r="AR192" s="223" t="s">
        <v>159</v>
      </c>
      <c r="AT192" s="223" t="s">
        <v>155</v>
      </c>
      <c r="AU192" s="223" t="s">
        <v>83</v>
      </c>
      <c r="AY192" s="18" t="s">
        <v>153</v>
      </c>
      <c r="BE192" s="224">
        <f>IF(O192="základní",K192,0)</f>
        <v>0</v>
      </c>
      <c r="BF192" s="224">
        <f>IF(O192="snížená",K192,0)</f>
        <v>0</v>
      </c>
      <c r="BG192" s="224">
        <f>IF(O192="zákl. přenesená",K192,0)</f>
        <v>0</v>
      </c>
      <c r="BH192" s="224">
        <f>IF(O192="sníž. přenesená",K192,0)</f>
        <v>0</v>
      </c>
      <c r="BI192" s="224">
        <f>IF(O192="nulová",K192,0)</f>
        <v>0</v>
      </c>
      <c r="BJ192" s="18" t="s">
        <v>81</v>
      </c>
      <c r="BK192" s="224">
        <f>ROUND(P192*H192,2)</f>
        <v>0</v>
      </c>
      <c r="BL192" s="18" t="s">
        <v>159</v>
      </c>
      <c r="BM192" s="223" t="s">
        <v>707</v>
      </c>
    </row>
    <row r="193" s="2" customFormat="1">
      <c r="A193" s="39"/>
      <c r="B193" s="40"/>
      <c r="C193" s="41"/>
      <c r="D193" s="225" t="s">
        <v>161</v>
      </c>
      <c r="E193" s="41"/>
      <c r="F193" s="226" t="s">
        <v>370</v>
      </c>
      <c r="G193" s="41"/>
      <c r="H193" s="41"/>
      <c r="I193" s="227"/>
      <c r="J193" s="227"/>
      <c r="K193" s="41"/>
      <c r="L193" s="41"/>
      <c r="M193" s="45"/>
      <c r="N193" s="228"/>
      <c r="O193" s="229"/>
      <c r="P193" s="85"/>
      <c r="Q193" s="85"/>
      <c r="R193" s="85"/>
      <c r="S193" s="85"/>
      <c r="T193" s="85"/>
      <c r="U193" s="85"/>
      <c r="V193" s="85"/>
      <c r="W193" s="85"/>
      <c r="X193" s="86"/>
      <c r="Y193" s="39"/>
      <c r="Z193" s="39"/>
      <c r="AA193" s="39"/>
      <c r="AB193" s="39"/>
      <c r="AC193" s="39"/>
      <c r="AD193" s="39"/>
      <c r="AE193" s="39"/>
      <c r="AT193" s="18" t="s">
        <v>161</v>
      </c>
      <c r="AU193" s="18" t="s">
        <v>83</v>
      </c>
    </row>
    <row r="194" s="2" customFormat="1">
      <c r="A194" s="39"/>
      <c r="B194" s="40"/>
      <c r="C194" s="41"/>
      <c r="D194" s="230" t="s">
        <v>163</v>
      </c>
      <c r="E194" s="41"/>
      <c r="F194" s="231" t="s">
        <v>371</v>
      </c>
      <c r="G194" s="41"/>
      <c r="H194" s="41"/>
      <c r="I194" s="227"/>
      <c r="J194" s="227"/>
      <c r="K194" s="41"/>
      <c r="L194" s="41"/>
      <c r="M194" s="45"/>
      <c r="N194" s="228"/>
      <c r="O194" s="229"/>
      <c r="P194" s="85"/>
      <c r="Q194" s="85"/>
      <c r="R194" s="85"/>
      <c r="S194" s="85"/>
      <c r="T194" s="85"/>
      <c r="U194" s="85"/>
      <c r="V194" s="85"/>
      <c r="W194" s="85"/>
      <c r="X194" s="86"/>
      <c r="Y194" s="39"/>
      <c r="Z194" s="39"/>
      <c r="AA194" s="39"/>
      <c r="AB194" s="39"/>
      <c r="AC194" s="39"/>
      <c r="AD194" s="39"/>
      <c r="AE194" s="39"/>
      <c r="AT194" s="18" t="s">
        <v>163</v>
      </c>
      <c r="AU194" s="18" t="s">
        <v>83</v>
      </c>
    </row>
    <row r="195" s="13" customFormat="1">
      <c r="A195" s="13"/>
      <c r="B195" s="232"/>
      <c r="C195" s="233"/>
      <c r="D195" s="225" t="s">
        <v>165</v>
      </c>
      <c r="E195" s="234" t="s">
        <v>20</v>
      </c>
      <c r="F195" s="235" t="s">
        <v>116</v>
      </c>
      <c r="G195" s="233"/>
      <c r="H195" s="236">
        <v>948</v>
      </c>
      <c r="I195" s="237"/>
      <c r="J195" s="237"/>
      <c r="K195" s="233"/>
      <c r="L195" s="233"/>
      <c r="M195" s="238"/>
      <c r="N195" s="239"/>
      <c r="O195" s="240"/>
      <c r="P195" s="240"/>
      <c r="Q195" s="240"/>
      <c r="R195" s="240"/>
      <c r="S195" s="240"/>
      <c r="T195" s="240"/>
      <c r="U195" s="240"/>
      <c r="V195" s="240"/>
      <c r="W195" s="240"/>
      <c r="X195" s="241"/>
      <c r="Y195" s="13"/>
      <c r="Z195" s="13"/>
      <c r="AA195" s="13"/>
      <c r="AB195" s="13"/>
      <c r="AC195" s="13"/>
      <c r="AD195" s="13"/>
      <c r="AE195" s="13"/>
      <c r="AT195" s="242" t="s">
        <v>165</v>
      </c>
      <c r="AU195" s="242" t="s">
        <v>83</v>
      </c>
      <c r="AV195" s="13" t="s">
        <v>83</v>
      </c>
      <c r="AW195" s="13" t="s">
        <v>5</v>
      </c>
      <c r="AX195" s="13" t="s">
        <v>81</v>
      </c>
      <c r="AY195" s="242" t="s">
        <v>153</v>
      </c>
    </row>
    <row r="196" s="12" customFormat="1" ht="22.8" customHeight="1">
      <c r="A196" s="12"/>
      <c r="B196" s="193"/>
      <c r="C196" s="194"/>
      <c r="D196" s="195" t="s">
        <v>72</v>
      </c>
      <c r="E196" s="208" t="s">
        <v>404</v>
      </c>
      <c r="F196" s="208" t="s">
        <v>405</v>
      </c>
      <c r="G196" s="194"/>
      <c r="H196" s="194"/>
      <c r="I196" s="197"/>
      <c r="J196" s="197"/>
      <c r="K196" s="209">
        <f>BK196</f>
        <v>0</v>
      </c>
      <c r="L196" s="194"/>
      <c r="M196" s="199"/>
      <c r="N196" s="200"/>
      <c r="O196" s="201"/>
      <c r="P196" s="201"/>
      <c r="Q196" s="202">
        <f>SUM(Q197:Q202)</f>
        <v>0</v>
      </c>
      <c r="R196" s="202">
        <f>SUM(R197:R202)</f>
        <v>0</v>
      </c>
      <c r="S196" s="201"/>
      <c r="T196" s="203">
        <f>SUM(T197:T202)</f>
        <v>0</v>
      </c>
      <c r="U196" s="201"/>
      <c r="V196" s="203">
        <f>SUM(V197:V202)</f>
        <v>0</v>
      </c>
      <c r="W196" s="201"/>
      <c r="X196" s="204">
        <f>SUM(X197:X202)</f>
        <v>0</v>
      </c>
      <c r="Y196" s="12"/>
      <c r="Z196" s="12"/>
      <c r="AA196" s="12"/>
      <c r="AB196" s="12"/>
      <c r="AC196" s="12"/>
      <c r="AD196" s="12"/>
      <c r="AE196" s="12"/>
      <c r="AR196" s="205" t="s">
        <v>81</v>
      </c>
      <c r="AT196" s="206" t="s">
        <v>72</v>
      </c>
      <c r="AU196" s="206" t="s">
        <v>81</v>
      </c>
      <c r="AY196" s="205" t="s">
        <v>153</v>
      </c>
      <c r="BK196" s="207">
        <f>SUM(BK197:BK202)</f>
        <v>0</v>
      </c>
    </row>
    <row r="197" s="2" customFormat="1" ht="33" customHeight="1">
      <c r="A197" s="39"/>
      <c r="B197" s="40"/>
      <c r="C197" s="210" t="s">
        <v>347</v>
      </c>
      <c r="D197" s="210" t="s">
        <v>155</v>
      </c>
      <c r="E197" s="211" t="s">
        <v>407</v>
      </c>
      <c r="F197" s="212" t="s">
        <v>408</v>
      </c>
      <c r="G197" s="213" t="s">
        <v>273</v>
      </c>
      <c r="H197" s="214">
        <v>87.326999999999998</v>
      </c>
      <c r="I197" s="215"/>
      <c r="J197" s="215"/>
      <c r="K197" s="216">
        <f>ROUND(P197*H197,2)</f>
        <v>0</v>
      </c>
      <c r="L197" s="217"/>
      <c r="M197" s="45"/>
      <c r="N197" s="218" t="s">
        <v>20</v>
      </c>
      <c r="O197" s="219" t="s">
        <v>42</v>
      </c>
      <c r="P197" s="220">
        <f>I197+J197</f>
        <v>0</v>
      </c>
      <c r="Q197" s="220">
        <f>ROUND(I197*H197,2)</f>
        <v>0</v>
      </c>
      <c r="R197" s="220">
        <f>ROUND(J197*H197,2)</f>
        <v>0</v>
      </c>
      <c r="S197" s="85"/>
      <c r="T197" s="221">
        <f>S197*H197</f>
        <v>0</v>
      </c>
      <c r="U197" s="221">
        <v>0</v>
      </c>
      <c r="V197" s="221">
        <f>U197*H197</f>
        <v>0</v>
      </c>
      <c r="W197" s="221">
        <v>0</v>
      </c>
      <c r="X197" s="222">
        <f>W197*H197</f>
        <v>0</v>
      </c>
      <c r="Y197" s="39"/>
      <c r="Z197" s="39"/>
      <c r="AA197" s="39"/>
      <c r="AB197" s="39"/>
      <c r="AC197" s="39"/>
      <c r="AD197" s="39"/>
      <c r="AE197" s="39"/>
      <c r="AR197" s="223" t="s">
        <v>159</v>
      </c>
      <c r="AT197" s="223" t="s">
        <v>155</v>
      </c>
      <c r="AU197" s="223" t="s">
        <v>83</v>
      </c>
      <c r="AY197" s="18" t="s">
        <v>153</v>
      </c>
      <c r="BE197" s="224">
        <f>IF(O197="základní",K197,0)</f>
        <v>0</v>
      </c>
      <c r="BF197" s="224">
        <f>IF(O197="snížená",K197,0)</f>
        <v>0</v>
      </c>
      <c r="BG197" s="224">
        <f>IF(O197="zákl. přenesená",K197,0)</f>
        <v>0</v>
      </c>
      <c r="BH197" s="224">
        <f>IF(O197="sníž. přenesená",K197,0)</f>
        <v>0</v>
      </c>
      <c r="BI197" s="224">
        <f>IF(O197="nulová",K197,0)</f>
        <v>0</v>
      </c>
      <c r="BJ197" s="18" t="s">
        <v>81</v>
      </c>
      <c r="BK197" s="224">
        <f>ROUND(P197*H197,2)</f>
        <v>0</v>
      </c>
      <c r="BL197" s="18" t="s">
        <v>159</v>
      </c>
      <c r="BM197" s="223" t="s">
        <v>708</v>
      </c>
    </row>
    <row r="198" s="2" customFormat="1">
      <c r="A198" s="39"/>
      <c r="B198" s="40"/>
      <c r="C198" s="41"/>
      <c r="D198" s="225" t="s">
        <v>161</v>
      </c>
      <c r="E198" s="41"/>
      <c r="F198" s="226" t="s">
        <v>410</v>
      </c>
      <c r="G198" s="41"/>
      <c r="H198" s="41"/>
      <c r="I198" s="227"/>
      <c r="J198" s="227"/>
      <c r="K198" s="41"/>
      <c r="L198" s="41"/>
      <c r="M198" s="45"/>
      <c r="N198" s="228"/>
      <c r="O198" s="229"/>
      <c r="P198" s="85"/>
      <c r="Q198" s="85"/>
      <c r="R198" s="85"/>
      <c r="S198" s="85"/>
      <c r="T198" s="85"/>
      <c r="U198" s="85"/>
      <c r="V198" s="85"/>
      <c r="W198" s="85"/>
      <c r="X198" s="86"/>
      <c r="Y198" s="39"/>
      <c r="Z198" s="39"/>
      <c r="AA198" s="39"/>
      <c r="AB198" s="39"/>
      <c r="AC198" s="39"/>
      <c r="AD198" s="39"/>
      <c r="AE198" s="39"/>
      <c r="AT198" s="18" t="s">
        <v>161</v>
      </c>
      <c r="AU198" s="18" t="s">
        <v>83</v>
      </c>
    </row>
    <row r="199" s="2" customFormat="1">
      <c r="A199" s="39"/>
      <c r="B199" s="40"/>
      <c r="C199" s="41"/>
      <c r="D199" s="230" t="s">
        <v>163</v>
      </c>
      <c r="E199" s="41"/>
      <c r="F199" s="231" t="s">
        <v>411</v>
      </c>
      <c r="G199" s="41"/>
      <c r="H199" s="41"/>
      <c r="I199" s="227"/>
      <c r="J199" s="227"/>
      <c r="K199" s="41"/>
      <c r="L199" s="41"/>
      <c r="M199" s="45"/>
      <c r="N199" s="228"/>
      <c r="O199" s="229"/>
      <c r="P199" s="85"/>
      <c r="Q199" s="85"/>
      <c r="R199" s="85"/>
      <c r="S199" s="85"/>
      <c r="T199" s="85"/>
      <c r="U199" s="85"/>
      <c r="V199" s="85"/>
      <c r="W199" s="85"/>
      <c r="X199" s="86"/>
      <c r="Y199" s="39"/>
      <c r="Z199" s="39"/>
      <c r="AA199" s="39"/>
      <c r="AB199" s="39"/>
      <c r="AC199" s="39"/>
      <c r="AD199" s="39"/>
      <c r="AE199" s="39"/>
      <c r="AT199" s="18" t="s">
        <v>163</v>
      </c>
      <c r="AU199" s="18" t="s">
        <v>83</v>
      </c>
    </row>
    <row r="200" s="2" customFormat="1" ht="33" customHeight="1">
      <c r="A200" s="39"/>
      <c r="B200" s="40"/>
      <c r="C200" s="210" t="s">
        <v>354</v>
      </c>
      <c r="D200" s="210" t="s">
        <v>155</v>
      </c>
      <c r="E200" s="211" t="s">
        <v>413</v>
      </c>
      <c r="F200" s="212" t="s">
        <v>414</v>
      </c>
      <c r="G200" s="213" t="s">
        <v>273</v>
      </c>
      <c r="H200" s="214">
        <v>87.326999999999998</v>
      </c>
      <c r="I200" s="215"/>
      <c r="J200" s="215"/>
      <c r="K200" s="216">
        <f>ROUND(P200*H200,2)</f>
        <v>0</v>
      </c>
      <c r="L200" s="217"/>
      <c r="M200" s="45"/>
      <c r="N200" s="218" t="s">
        <v>20</v>
      </c>
      <c r="O200" s="219" t="s">
        <v>42</v>
      </c>
      <c r="P200" s="220">
        <f>I200+J200</f>
        <v>0</v>
      </c>
      <c r="Q200" s="220">
        <f>ROUND(I200*H200,2)</f>
        <v>0</v>
      </c>
      <c r="R200" s="220">
        <f>ROUND(J200*H200,2)</f>
        <v>0</v>
      </c>
      <c r="S200" s="85"/>
      <c r="T200" s="221">
        <f>S200*H200</f>
        <v>0</v>
      </c>
      <c r="U200" s="221">
        <v>0</v>
      </c>
      <c r="V200" s="221">
        <f>U200*H200</f>
        <v>0</v>
      </c>
      <c r="W200" s="221">
        <v>0</v>
      </c>
      <c r="X200" s="222">
        <f>W200*H200</f>
        <v>0</v>
      </c>
      <c r="Y200" s="39"/>
      <c r="Z200" s="39"/>
      <c r="AA200" s="39"/>
      <c r="AB200" s="39"/>
      <c r="AC200" s="39"/>
      <c r="AD200" s="39"/>
      <c r="AE200" s="39"/>
      <c r="AR200" s="223" t="s">
        <v>159</v>
      </c>
      <c r="AT200" s="223" t="s">
        <v>155</v>
      </c>
      <c r="AU200" s="223" t="s">
        <v>83</v>
      </c>
      <c r="AY200" s="18" t="s">
        <v>153</v>
      </c>
      <c r="BE200" s="224">
        <f>IF(O200="základní",K200,0)</f>
        <v>0</v>
      </c>
      <c r="BF200" s="224">
        <f>IF(O200="snížená",K200,0)</f>
        <v>0</v>
      </c>
      <c r="BG200" s="224">
        <f>IF(O200="zákl. přenesená",K200,0)</f>
        <v>0</v>
      </c>
      <c r="BH200" s="224">
        <f>IF(O200="sníž. přenesená",K200,0)</f>
        <v>0</v>
      </c>
      <c r="BI200" s="224">
        <f>IF(O200="nulová",K200,0)</f>
        <v>0</v>
      </c>
      <c r="BJ200" s="18" t="s">
        <v>81</v>
      </c>
      <c r="BK200" s="224">
        <f>ROUND(P200*H200,2)</f>
        <v>0</v>
      </c>
      <c r="BL200" s="18" t="s">
        <v>159</v>
      </c>
      <c r="BM200" s="223" t="s">
        <v>709</v>
      </c>
    </row>
    <row r="201" s="2" customFormat="1">
      <c r="A201" s="39"/>
      <c r="B201" s="40"/>
      <c r="C201" s="41"/>
      <c r="D201" s="225" t="s">
        <v>161</v>
      </c>
      <c r="E201" s="41"/>
      <c r="F201" s="226" t="s">
        <v>416</v>
      </c>
      <c r="G201" s="41"/>
      <c r="H201" s="41"/>
      <c r="I201" s="227"/>
      <c r="J201" s="227"/>
      <c r="K201" s="41"/>
      <c r="L201" s="41"/>
      <c r="M201" s="45"/>
      <c r="N201" s="228"/>
      <c r="O201" s="229"/>
      <c r="P201" s="85"/>
      <c r="Q201" s="85"/>
      <c r="R201" s="85"/>
      <c r="S201" s="85"/>
      <c r="T201" s="85"/>
      <c r="U201" s="85"/>
      <c r="V201" s="85"/>
      <c r="W201" s="85"/>
      <c r="X201" s="86"/>
      <c r="Y201" s="39"/>
      <c r="Z201" s="39"/>
      <c r="AA201" s="39"/>
      <c r="AB201" s="39"/>
      <c r="AC201" s="39"/>
      <c r="AD201" s="39"/>
      <c r="AE201" s="39"/>
      <c r="AT201" s="18" t="s">
        <v>161</v>
      </c>
      <c r="AU201" s="18" t="s">
        <v>83</v>
      </c>
    </row>
    <row r="202" s="2" customFormat="1">
      <c r="A202" s="39"/>
      <c r="B202" s="40"/>
      <c r="C202" s="41"/>
      <c r="D202" s="230" t="s">
        <v>163</v>
      </c>
      <c r="E202" s="41"/>
      <c r="F202" s="231" t="s">
        <v>417</v>
      </c>
      <c r="G202" s="41"/>
      <c r="H202" s="41"/>
      <c r="I202" s="227"/>
      <c r="J202" s="227"/>
      <c r="K202" s="41"/>
      <c r="L202" s="41"/>
      <c r="M202" s="45"/>
      <c r="N202" s="264"/>
      <c r="O202" s="265"/>
      <c r="P202" s="266"/>
      <c r="Q202" s="266"/>
      <c r="R202" s="266"/>
      <c r="S202" s="266"/>
      <c r="T202" s="266"/>
      <c r="U202" s="266"/>
      <c r="V202" s="266"/>
      <c r="W202" s="266"/>
      <c r="X202" s="267"/>
      <c r="Y202" s="39"/>
      <c r="Z202" s="39"/>
      <c r="AA202" s="39"/>
      <c r="AB202" s="39"/>
      <c r="AC202" s="39"/>
      <c r="AD202" s="39"/>
      <c r="AE202" s="39"/>
      <c r="AT202" s="18" t="s">
        <v>163</v>
      </c>
      <c r="AU202" s="18" t="s">
        <v>83</v>
      </c>
    </row>
    <row r="203" s="2" customFormat="1" ht="6.96" customHeight="1">
      <c r="A203" s="39"/>
      <c r="B203" s="60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45"/>
      <c r="N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</row>
  </sheetData>
  <sheetProtection sheet="1" autoFilter="0" formatColumns="0" formatRows="0" objects="1" scenarios="1" spinCount="100000" saltValue="QJbLAq3+prTsFZU43InIOrsvs5UOSlBOYBgb4Lk9RpxLBytxCdamVat3FUpB8Fy3ok1pfskvxnDh6CpTOqRGRQ==" hashValue="uaPQdo6izCQ4FWvA+EWleVFqG/bvje4BkQEeyWM4BEO6vY7AET02ZnodbjqlM0ST9Y/INt5JILZ1nYnt2NvtpA==" algorithmName="SHA-512" password="CC35"/>
  <autoFilter ref="C84:L202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90" r:id="rId1" display="https://podminky.urs.cz/item/CS_URS_2024_01/112101101"/>
    <hyperlink ref="F94" r:id="rId2" display="https://podminky.urs.cz/item/CS_URS_2024_01/112101102"/>
    <hyperlink ref="F98" r:id="rId3" display="https://podminky.urs.cz/item/CS_URS_2024_01/112101103"/>
    <hyperlink ref="F102" r:id="rId4" display="https://podminky.urs.cz/item/CS_URS_2024_01/112155215"/>
    <hyperlink ref="F105" r:id="rId5" display="https://podminky.urs.cz/item/CS_URS_2024_01/112155221"/>
    <hyperlink ref="F108" r:id="rId6" display="https://podminky.urs.cz/item/CS_URS_2024_01/112155225"/>
    <hyperlink ref="F111" r:id="rId7" display="https://podminky.urs.cz/item/CS_URS_2024_01/112251101"/>
    <hyperlink ref="F114" r:id="rId8" display="https://podminky.urs.cz/item/CS_URS_2024_01/112251102"/>
    <hyperlink ref="F117" r:id="rId9" display="https://podminky.urs.cz/item/CS_URS_2024_01/112251103"/>
    <hyperlink ref="F120" r:id="rId10" display="https://podminky.urs.cz/item/CS_URS_2024_01/122251106"/>
    <hyperlink ref="F125" r:id="rId11" display="https://podminky.urs.cz/item/CS_URS_2024_01/162751117"/>
    <hyperlink ref="F129" r:id="rId12" display="https://podminky.urs.cz/item/CS_URS_2024_01/162751119"/>
    <hyperlink ref="F133" r:id="rId13" display="https://podminky.urs.cz/item/CS_URS_2024_01/171151103"/>
    <hyperlink ref="F137" r:id="rId14" display="https://podminky.urs.cz/item/CS_URS_2024_01/171201221"/>
    <hyperlink ref="F141" r:id="rId15" display="https://podminky.urs.cz/item/CS_URS_2024_01/171251201"/>
    <hyperlink ref="F145" r:id="rId16" display="https://podminky.urs.cz/item/CS_URS_2024_01/181951112"/>
    <hyperlink ref="F149" r:id="rId17" display="https://podminky.urs.cz/item/CS_URS_2024_01/183111114"/>
    <hyperlink ref="F152" r:id="rId18" display="https://podminky.urs.cz/item/CS_URS_2024_01/184102112"/>
    <hyperlink ref="F158" r:id="rId19" display="https://podminky.urs.cz/item/CS_URS_2024_01/561061121"/>
    <hyperlink ref="F165" r:id="rId20" display="https://podminky.urs.cz/item/CS_URS_2024_01/564761101"/>
    <hyperlink ref="F169" r:id="rId21" display="https://podminky.urs.cz/item/CS_URS_2024_01/564851111"/>
    <hyperlink ref="F174" r:id="rId22" display="https://podminky.urs.cz/item/CS_URS_2024_01/564861011"/>
    <hyperlink ref="F178" r:id="rId23" display="https://podminky.urs.cz/item/CS_URS_2024_01/565155121"/>
    <hyperlink ref="F182" r:id="rId24" display="https://podminky.urs.cz/item/CS_URS_2024_01/569831111"/>
    <hyperlink ref="F186" r:id="rId25" display="https://podminky.urs.cz/item/CS_URS_2024_01/571907111"/>
    <hyperlink ref="F190" r:id="rId26" display="https://podminky.urs.cz/item/CS_URS_2024_01/573231106"/>
    <hyperlink ref="F194" r:id="rId27" display="https://podminky.urs.cz/item/CS_URS_2024_01/577134121"/>
    <hyperlink ref="F199" r:id="rId28" display="https://podminky.urs.cz/item/CS_URS_2024_01/998225111"/>
    <hyperlink ref="F202" r:id="rId29" display="https://podminky.urs.cz/item/CS_URS_2024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98</v>
      </c>
      <c r="AZ2" s="130" t="s">
        <v>418</v>
      </c>
      <c r="BA2" s="130" t="s">
        <v>20</v>
      </c>
      <c r="BB2" s="130" t="s">
        <v>20</v>
      </c>
      <c r="BC2" s="130" t="s">
        <v>710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  <c r="AZ3" s="130" t="s">
        <v>420</v>
      </c>
      <c r="BA3" s="130" t="s">
        <v>20</v>
      </c>
      <c r="BB3" s="130" t="s">
        <v>20</v>
      </c>
      <c r="BC3" s="130" t="s">
        <v>711</v>
      </c>
      <c r="BD3" s="130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5" t="s">
        <v>17</v>
      </c>
      <c r="M6" s="21"/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712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ROUND(K86,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ROUND((SUM(BE86:BE152)),  2)</f>
        <v>0</v>
      </c>
      <c r="G35" s="39"/>
      <c r="H35" s="39"/>
      <c r="I35" s="151">
        <v>0.20999999999999999</v>
      </c>
      <c r="J35" s="39"/>
      <c r="K35" s="146">
        <f>ROUND(((SUM(BE86:BE152))*I35),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ROUND((SUM(BF86:BF152)),  2)</f>
        <v>0</v>
      </c>
      <c r="G36" s="39"/>
      <c r="H36" s="39"/>
      <c r="I36" s="151">
        <v>0.14999999999999999</v>
      </c>
      <c r="J36" s="39"/>
      <c r="K36" s="146">
        <f>ROUND(((SUM(BF86:BF152))*I36),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ROUND((SUM(BG86:BG152)),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ROUND((SUM(BH86:BH152)),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ROUND((SUM(BI86:BI152)),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111 - Příkop OP1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Q86</f>
        <v>0</v>
      </c>
      <c r="J61" s="103">
        <f>R86</f>
        <v>0</v>
      </c>
      <c r="K61" s="103">
        <f>K86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128</v>
      </c>
      <c r="E62" s="171"/>
      <c r="F62" s="171"/>
      <c r="G62" s="171"/>
      <c r="H62" s="171"/>
      <c r="I62" s="172">
        <f>Q87</f>
        <v>0</v>
      </c>
      <c r="J62" s="172">
        <f>R87</f>
        <v>0</v>
      </c>
      <c r="K62" s="172">
        <f>K87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8">
        <f>Q88</f>
        <v>0</v>
      </c>
      <c r="J63" s="178">
        <f>R88</f>
        <v>0</v>
      </c>
      <c r="K63" s="178">
        <f>K88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423</v>
      </c>
      <c r="E64" s="177"/>
      <c r="F64" s="177"/>
      <c r="G64" s="177"/>
      <c r="H64" s="177"/>
      <c r="I64" s="178">
        <f>Q130</f>
        <v>0</v>
      </c>
      <c r="J64" s="178">
        <f>R130</f>
        <v>0</v>
      </c>
      <c r="K64" s="178">
        <f>K130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130</v>
      </c>
      <c r="E65" s="177"/>
      <c r="F65" s="177"/>
      <c r="G65" s="177"/>
      <c r="H65" s="177"/>
      <c r="I65" s="178">
        <f>Q138</f>
        <v>0</v>
      </c>
      <c r="J65" s="178">
        <f>R138</f>
        <v>0</v>
      </c>
      <c r="K65" s="178">
        <f>K138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133</v>
      </c>
      <c r="E66" s="177"/>
      <c r="F66" s="177"/>
      <c r="G66" s="177"/>
      <c r="H66" s="177"/>
      <c r="I66" s="178">
        <f>Q146</f>
        <v>0</v>
      </c>
      <c r="J66" s="178">
        <f>R146</f>
        <v>0</v>
      </c>
      <c r="K66" s="178">
        <f>K146</f>
        <v>0</v>
      </c>
      <c r="L66" s="175"/>
      <c r="M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13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13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41"/>
      <c r="M73" s="13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41"/>
      <c r="E75" s="41"/>
      <c r="F75" s="41"/>
      <c r="G75" s="41"/>
      <c r="H75" s="41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63" t="str">
        <f>E7</f>
        <v>Rekonstrukce PC C2, svodný příkop SP1, SP2, propustek P11, novostavba PC C11, rekonstrukce OP1 v k. ú. Kotopeky</v>
      </c>
      <c r="F76" s="33"/>
      <c r="G76" s="33"/>
      <c r="H76" s="33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118</v>
      </c>
      <c r="D77" s="41"/>
      <c r="E77" s="41"/>
      <c r="F77" s="41"/>
      <c r="G77" s="41"/>
      <c r="H77" s="41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111 - Příkop OP1</v>
      </c>
      <c r="F78" s="41"/>
      <c r="G78" s="41"/>
      <c r="H78" s="41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k. ú. Kotopeky</v>
      </c>
      <c r="G80" s="41"/>
      <c r="H80" s="41"/>
      <c r="I80" s="33" t="s">
        <v>24</v>
      </c>
      <c r="J80" s="73" t="str">
        <f>IF(J12="","",J12)</f>
        <v>25. 1. 2024</v>
      </c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SPÚ ČR – pobočka Beroun</v>
      </c>
      <c r="G82" s="41"/>
      <c r="H82" s="41"/>
      <c r="I82" s="33" t="s">
        <v>32</v>
      </c>
      <c r="J82" s="37" t="str">
        <f>E21</f>
        <v xml:space="preserve"> </v>
      </c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0"/>
      <c r="B85" s="181"/>
      <c r="C85" s="182" t="s">
        <v>135</v>
      </c>
      <c r="D85" s="183" t="s">
        <v>56</v>
      </c>
      <c r="E85" s="183" t="s">
        <v>52</v>
      </c>
      <c r="F85" s="183" t="s">
        <v>53</v>
      </c>
      <c r="G85" s="183" t="s">
        <v>136</v>
      </c>
      <c r="H85" s="183" t="s">
        <v>137</v>
      </c>
      <c r="I85" s="183" t="s">
        <v>138</v>
      </c>
      <c r="J85" s="183" t="s">
        <v>139</v>
      </c>
      <c r="K85" s="184" t="s">
        <v>126</v>
      </c>
      <c r="L85" s="185" t="s">
        <v>140</v>
      </c>
      <c r="M85" s="186"/>
      <c r="N85" s="93" t="s">
        <v>20</v>
      </c>
      <c r="O85" s="94" t="s">
        <v>41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4" t="s">
        <v>145</v>
      </c>
      <c r="U85" s="94" t="s">
        <v>146</v>
      </c>
      <c r="V85" s="94" t="s">
        <v>147</v>
      </c>
      <c r="W85" s="94" t="s">
        <v>148</v>
      </c>
      <c r="X85" s="95" t="s">
        <v>149</v>
      </c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41"/>
      <c r="K86" s="187">
        <f>BK86</f>
        <v>0</v>
      </c>
      <c r="L86" s="41"/>
      <c r="M86" s="45"/>
      <c r="N86" s="96"/>
      <c r="O86" s="188"/>
      <c r="P86" s="97"/>
      <c r="Q86" s="189">
        <f>Q87</f>
        <v>0</v>
      </c>
      <c r="R86" s="189">
        <f>R87</f>
        <v>0</v>
      </c>
      <c r="S86" s="97"/>
      <c r="T86" s="190">
        <f>T87</f>
        <v>0</v>
      </c>
      <c r="U86" s="97"/>
      <c r="V86" s="190">
        <f>V87</f>
        <v>689.72939999999994</v>
      </c>
      <c r="W86" s="97"/>
      <c r="X86" s="191">
        <f>X87</f>
        <v>0</v>
      </c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127</v>
      </c>
      <c r="BK86" s="192">
        <f>BK87</f>
        <v>0</v>
      </c>
    </row>
    <row r="87" s="12" customFormat="1" ht="25.92" customHeight="1">
      <c r="A87" s="12"/>
      <c r="B87" s="193"/>
      <c r="C87" s="194"/>
      <c r="D87" s="195" t="s">
        <v>72</v>
      </c>
      <c r="E87" s="196" t="s">
        <v>151</v>
      </c>
      <c r="F87" s="196" t="s">
        <v>152</v>
      </c>
      <c r="G87" s="194"/>
      <c r="H87" s="194"/>
      <c r="I87" s="197"/>
      <c r="J87" s="197"/>
      <c r="K87" s="198">
        <f>BK87</f>
        <v>0</v>
      </c>
      <c r="L87" s="194"/>
      <c r="M87" s="199"/>
      <c r="N87" s="200"/>
      <c r="O87" s="201"/>
      <c r="P87" s="201"/>
      <c r="Q87" s="202">
        <f>Q88+Q130+Q138+Q146</f>
        <v>0</v>
      </c>
      <c r="R87" s="202">
        <f>R88+R130+R138+R146</f>
        <v>0</v>
      </c>
      <c r="S87" s="201"/>
      <c r="T87" s="203">
        <f>T88+T130+T138+T146</f>
        <v>0</v>
      </c>
      <c r="U87" s="201"/>
      <c r="V87" s="203">
        <f>V88+V130+V138+V146</f>
        <v>689.72939999999994</v>
      </c>
      <c r="W87" s="201"/>
      <c r="X87" s="204">
        <f>X88+X130+X138+X146</f>
        <v>0</v>
      </c>
      <c r="Y87" s="12"/>
      <c r="Z87" s="12"/>
      <c r="AA87" s="12"/>
      <c r="AB87" s="12"/>
      <c r="AC87" s="12"/>
      <c r="AD87" s="12"/>
      <c r="AE87" s="12"/>
      <c r="AR87" s="205" t="s">
        <v>81</v>
      </c>
      <c r="AT87" s="206" t="s">
        <v>72</v>
      </c>
      <c r="AU87" s="206" t="s">
        <v>73</v>
      </c>
      <c r="AY87" s="205" t="s">
        <v>153</v>
      </c>
      <c r="BK87" s="207">
        <f>BK88+BK130+BK138+BK146</f>
        <v>0</v>
      </c>
    </row>
    <row r="88" s="12" customFormat="1" ht="22.8" customHeight="1">
      <c r="A88" s="12"/>
      <c r="B88" s="193"/>
      <c r="C88" s="194"/>
      <c r="D88" s="195" t="s">
        <v>72</v>
      </c>
      <c r="E88" s="208" t="s">
        <v>81</v>
      </c>
      <c r="F88" s="208" t="s">
        <v>154</v>
      </c>
      <c r="G88" s="194"/>
      <c r="H88" s="194"/>
      <c r="I88" s="197"/>
      <c r="J88" s="197"/>
      <c r="K88" s="209">
        <f>BK88</f>
        <v>0</v>
      </c>
      <c r="L88" s="194"/>
      <c r="M88" s="199"/>
      <c r="N88" s="200"/>
      <c r="O88" s="201"/>
      <c r="P88" s="201"/>
      <c r="Q88" s="202">
        <f>SUM(Q89:Q129)</f>
        <v>0</v>
      </c>
      <c r="R88" s="202">
        <f>SUM(R89:R129)</f>
        <v>0</v>
      </c>
      <c r="S88" s="201"/>
      <c r="T88" s="203">
        <f>SUM(T89:T129)</f>
        <v>0</v>
      </c>
      <c r="U88" s="201"/>
      <c r="V88" s="203">
        <f>SUM(V89:V129)</f>
        <v>494.01900000000001</v>
      </c>
      <c r="W88" s="201"/>
      <c r="X88" s="204">
        <f>SUM(X89:X129)</f>
        <v>0</v>
      </c>
      <c r="Y88" s="12"/>
      <c r="Z88" s="12"/>
      <c r="AA88" s="12"/>
      <c r="AB88" s="12"/>
      <c r="AC88" s="12"/>
      <c r="AD88" s="12"/>
      <c r="AE88" s="12"/>
      <c r="AR88" s="205" t="s">
        <v>81</v>
      </c>
      <c r="AT88" s="206" t="s">
        <v>72</v>
      </c>
      <c r="AU88" s="206" t="s">
        <v>81</v>
      </c>
      <c r="AY88" s="205" t="s">
        <v>153</v>
      </c>
      <c r="BK88" s="207">
        <f>SUM(BK89:BK129)</f>
        <v>0</v>
      </c>
    </row>
    <row r="89" s="2" customFormat="1" ht="24.15" customHeight="1">
      <c r="A89" s="39"/>
      <c r="B89" s="40"/>
      <c r="C89" s="210" t="s">
        <v>81</v>
      </c>
      <c r="D89" s="210" t="s">
        <v>155</v>
      </c>
      <c r="E89" s="211" t="s">
        <v>424</v>
      </c>
      <c r="F89" s="212" t="s">
        <v>425</v>
      </c>
      <c r="G89" s="213" t="s">
        <v>235</v>
      </c>
      <c r="H89" s="214">
        <v>780</v>
      </c>
      <c r="I89" s="215"/>
      <c r="J89" s="215"/>
      <c r="K89" s="216">
        <f>ROUND(P89*H89,2)</f>
        <v>0</v>
      </c>
      <c r="L89" s="217"/>
      <c r="M89" s="45"/>
      <c r="N89" s="218" t="s">
        <v>20</v>
      </c>
      <c r="O89" s="219" t="s">
        <v>42</v>
      </c>
      <c r="P89" s="220">
        <f>I89+J89</f>
        <v>0</v>
      </c>
      <c r="Q89" s="220">
        <f>ROUND(I89*H89,2)</f>
        <v>0</v>
      </c>
      <c r="R89" s="220">
        <f>ROUND(J89*H89,2)</f>
        <v>0</v>
      </c>
      <c r="S89" s="85"/>
      <c r="T89" s="221">
        <f>S89*H89</f>
        <v>0</v>
      </c>
      <c r="U89" s="221">
        <v>0</v>
      </c>
      <c r="V89" s="221">
        <f>U89*H89</f>
        <v>0</v>
      </c>
      <c r="W89" s="221">
        <v>0</v>
      </c>
      <c r="X89" s="222">
        <f>W89*H89</f>
        <v>0</v>
      </c>
      <c r="Y89" s="39"/>
      <c r="Z89" s="39"/>
      <c r="AA89" s="39"/>
      <c r="AB89" s="39"/>
      <c r="AC89" s="39"/>
      <c r="AD89" s="39"/>
      <c r="AE89" s="39"/>
      <c r="AR89" s="223" t="s">
        <v>159</v>
      </c>
      <c r="AT89" s="223" t="s">
        <v>155</v>
      </c>
      <c r="AU89" s="223" t="s">
        <v>83</v>
      </c>
      <c r="AY89" s="18" t="s">
        <v>153</v>
      </c>
      <c r="BE89" s="224">
        <f>IF(O89="základní",K89,0)</f>
        <v>0</v>
      </c>
      <c r="BF89" s="224">
        <f>IF(O89="snížená",K89,0)</f>
        <v>0</v>
      </c>
      <c r="BG89" s="224">
        <f>IF(O89="zákl. přenesená",K89,0)</f>
        <v>0</v>
      </c>
      <c r="BH89" s="224">
        <f>IF(O89="sníž. přenesená",K89,0)</f>
        <v>0</v>
      </c>
      <c r="BI89" s="224">
        <f>IF(O89="nulová",K89,0)</f>
        <v>0</v>
      </c>
      <c r="BJ89" s="18" t="s">
        <v>81</v>
      </c>
      <c r="BK89" s="224">
        <f>ROUND(P89*H89,2)</f>
        <v>0</v>
      </c>
      <c r="BL89" s="18" t="s">
        <v>159</v>
      </c>
      <c r="BM89" s="223" t="s">
        <v>713</v>
      </c>
    </row>
    <row r="90" s="2" customFormat="1">
      <c r="A90" s="39"/>
      <c r="B90" s="40"/>
      <c r="C90" s="41"/>
      <c r="D90" s="225" t="s">
        <v>161</v>
      </c>
      <c r="E90" s="41"/>
      <c r="F90" s="226" t="s">
        <v>427</v>
      </c>
      <c r="G90" s="41"/>
      <c r="H90" s="41"/>
      <c r="I90" s="227"/>
      <c r="J90" s="227"/>
      <c r="K90" s="41"/>
      <c r="L90" s="41"/>
      <c r="M90" s="45"/>
      <c r="N90" s="228"/>
      <c r="O90" s="229"/>
      <c r="P90" s="85"/>
      <c r="Q90" s="85"/>
      <c r="R90" s="85"/>
      <c r="S90" s="85"/>
      <c r="T90" s="85"/>
      <c r="U90" s="85"/>
      <c r="V90" s="85"/>
      <c r="W90" s="85"/>
      <c r="X90" s="86"/>
      <c r="Y90" s="39"/>
      <c r="Z90" s="39"/>
      <c r="AA90" s="39"/>
      <c r="AB90" s="39"/>
      <c r="AC90" s="39"/>
      <c r="AD90" s="39"/>
      <c r="AE90" s="39"/>
      <c r="AT90" s="18" t="s">
        <v>161</v>
      </c>
      <c r="AU90" s="18" t="s">
        <v>83</v>
      </c>
    </row>
    <row r="91" s="2" customFormat="1">
      <c r="A91" s="39"/>
      <c r="B91" s="40"/>
      <c r="C91" s="41"/>
      <c r="D91" s="230" t="s">
        <v>163</v>
      </c>
      <c r="E91" s="41"/>
      <c r="F91" s="231" t="s">
        <v>428</v>
      </c>
      <c r="G91" s="41"/>
      <c r="H91" s="41"/>
      <c r="I91" s="227"/>
      <c r="J91" s="227"/>
      <c r="K91" s="41"/>
      <c r="L91" s="41"/>
      <c r="M91" s="45"/>
      <c r="N91" s="228"/>
      <c r="O91" s="229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163</v>
      </c>
      <c r="AU91" s="18" t="s">
        <v>83</v>
      </c>
    </row>
    <row r="92" s="13" customFormat="1">
      <c r="A92" s="13"/>
      <c r="B92" s="232"/>
      <c r="C92" s="233"/>
      <c r="D92" s="225" t="s">
        <v>165</v>
      </c>
      <c r="E92" s="234" t="s">
        <v>20</v>
      </c>
      <c r="F92" s="235" t="s">
        <v>418</v>
      </c>
      <c r="G92" s="233"/>
      <c r="H92" s="236">
        <v>780</v>
      </c>
      <c r="I92" s="237"/>
      <c r="J92" s="237"/>
      <c r="K92" s="233"/>
      <c r="L92" s="233"/>
      <c r="M92" s="238"/>
      <c r="N92" s="239"/>
      <c r="O92" s="240"/>
      <c r="P92" s="240"/>
      <c r="Q92" s="240"/>
      <c r="R92" s="240"/>
      <c r="S92" s="240"/>
      <c r="T92" s="240"/>
      <c r="U92" s="240"/>
      <c r="V92" s="240"/>
      <c r="W92" s="240"/>
      <c r="X92" s="241"/>
      <c r="Y92" s="13"/>
      <c r="Z92" s="13"/>
      <c r="AA92" s="13"/>
      <c r="AB92" s="13"/>
      <c r="AC92" s="13"/>
      <c r="AD92" s="13"/>
      <c r="AE92" s="13"/>
      <c r="AT92" s="242" t="s">
        <v>165</v>
      </c>
      <c r="AU92" s="242" t="s">
        <v>83</v>
      </c>
      <c r="AV92" s="13" t="s">
        <v>83</v>
      </c>
      <c r="AW92" s="13" t="s">
        <v>5</v>
      </c>
      <c r="AX92" s="13" t="s">
        <v>81</v>
      </c>
      <c r="AY92" s="242" t="s">
        <v>153</v>
      </c>
    </row>
    <row r="93" s="2" customFormat="1" ht="16.5" customHeight="1">
      <c r="A93" s="39"/>
      <c r="B93" s="40"/>
      <c r="C93" s="254" t="s">
        <v>83</v>
      </c>
      <c r="D93" s="254" t="s">
        <v>303</v>
      </c>
      <c r="E93" s="255" t="s">
        <v>429</v>
      </c>
      <c r="F93" s="256" t="s">
        <v>430</v>
      </c>
      <c r="G93" s="257" t="s">
        <v>431</v>
      </c>
      <c r="H93" s="258">
        <v>15.6</v>
      </c>
      <c r="I93" s="259"/>
      <c r="J93" s="260"/>
      <c r="K93" s="261">
        <f>ROUND(P93*H93,2)</f>
        <v>0</v>
      </c>
      <c r="L93" s="260"/>
      <c r="M93" s="262"/>
      <c r="N93" s="263" t="s">
        <v>20</v>
      </c>
      <c r="O93" s="219" t="s">
        <v>42</v>
      </c>
      <c r="P93" s="220">
        <f>I93+J93</f>
        <v>0</v>
      </c>
      <c r="Q93" s="220">
        <f>ROUND(I93*H93,2)</f>
        <v>0</v>
      </c>
      <c r="R93" s="220">
        <f>ROUND(J93*H93,2)</f>
        <v>0</v>
      </c>
      <c r="S93" s="85"/>
      <c r="T93" s="221">
        <f>S93*H93</f>
        <v>0</v>
      </c>
      <c r="U93" s="221">
        <v>0.001</v>
      </c>
      <c r="V93" s="221">
        <f>U93*H93</f>
        <v>0.015599999999999999</v>
      </c>
      <c r="W93" s="221">
        <v>0</v>
      </c>
      <c r="X93" s="222">
        <f>W93*H93</f>
        <v>0</v>
      </c>
      <c r="Y93" s="39"/>
      <c r="Z93" s="39"/>
      <c r="AA93" s="39"/>
      <c r="AB93" s="39"/>
      <c r="AC93" s="39"/>
      <c r="AD93" s="39"/>
      <c r="AE93" s="39"/>
      <c r="AR93" s="223" t="s">
        <v>204</v>
      </c>
      <c r="AT93" s="223" t="s">
        <v>303</v>
      </c>
      <c r="AU93" s="223" t="s">
        <v>83</v>
      </c>
      <c r="AY93" s="18" t="s">
        <v>153</v>
      </c>
      <c r="BE93" s="224">
        <f>IF(O93="základní",K93,0)</f>
        <v>0</v>
      </c>
      <c r="BF93" s="224">
        <f>IF(O93="snížená",K93,0)</f>
        <v>0</v>
      </c>
      <c r="BG93" s="224">
        <f>IF(O93="zákl. přenesená",K93,0)</f>
        <v>0</v>
      </c>
      <c r="BH93" s="224">
        <f>IF(O93="sníž. přenesená",K93,0)</f>
        <v>0</v>
      </c>
      <c r="BI93" s="224">
        <f>IF(O93="nulová",K93,0)</f>
        <v>0</v>
      </c>
      <c r="BJ93" s="18" t="s">
        <v>81</v>
      </c>
      <c r="BK93" s="224">
        <f>ROUND(P93*H93,2)</f>
        <v>0</v>
      </c>
      <c r="BL93" s="18" t="s">
        <v>159</v>
      </c>
      <c r="BM93" s="223" t="s">
        <v>714</v>
      </c>
    </row>
    <row r="94" s="2" customFormat="1">
      <c r="A94" s="39"/>
      <c r="B94" s="40"/>
      <c r="C94" s="41"/>
      <c r="D94" s="225" t="s">
        <v>161</v>
      </c>
      <c r="E94" s="41"/>
      <c r="F94" s="226" t="s">
        <v>430</v>
      </c>
      <c r="G94" s="41"/>
      <c r="H94" s="41"/>
      <c r="I94" s="227"/>
      <c r="J94" s="227"/>
      <c r="K94" s="41"/>
      <c r="L94" s="41"/>
      <c r="M94" s="45"/>
      <c r="N94" s="228"/>
      <c r="O94" s="229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161</v>
      </c>
      <c r="AU94" s="18" t="s">
        <v>83</v>
      </c>
    </row>
    <row r="95" s="13" customFormat="1">
      <c r="A95" s="13"/>
      <c r="B95" s="232"/>
      <c r="C95" s="233"/>
      <c r="D95" s="225" t="s">
        <v>165</v>
      </c>
      <c r="E95" s="233"/>
      <c r="F95" s="235" t="s">
        <v>715</v>
      </c>
      <c r="G95" s="233"/>
      <c r="H95" s="236">
        <v>15.6</v>
      </c>
      <c r="I95" s="237"/>
      <c r="J95" s="237"/>
      <c r="K95" s="233"/>
      <c r="L95" s="233"/>
      <c r="M95" s="238"/>
      <c r="N95" s="239"/>
      <c r="O95" s="240"/>
      <c r="P95" s="240"/>
      <c r="Q95" s="240"/>
      <c r="R95" s="240"/>
      <c r="S95" s="240"/>
      <c r="T95" s="240"/>
      <c r="U95" s="240"/>
      <c r="V95" s="240"/>
      <c r="W95" s="240"/>
      <c r="X95" s="241"/>
      <c r="Y95" s="13"/>
      <c r="Z95" s="13"/>
      <c r="AA95" s="13"/>
      <c r="AB95" s="13"/>
      <c r="AC95" s="13"/>
      <c r="AD95" s="13"/>
      <c r="AE95" s="13"/>
      <c r="AT95" s="242" t="s">
        <v>165</v>
      </c>
      <c r="AU95" s="242" t="s">
        <v>83</v>
      </c>
      <c r="AV95" s="13" t="s">
        <v>83</v>
      </c>
      <c r="AW95" s="13" t="s">
        <v>4</v>
      </c>
      <c r="AX95" s="13" t="s">
        <v>81</v>
      </c>
      <c r="AY95" s="242" t="s">
        <v>153</v>
      </c>
    </row>
    <row r="96" s="2" customFormat="1" ht="33" customHeight="1">
      <c r="A96" s="39"/>
      <c r="B96" s="40"/>
      <c r="C96" s="210" t="s">
        <v>173</v>
      </c>
      <c r="D96" s="210" t="s">
        <v>155</v>
      </c>
      <c r="E96" s="211" t="s">
        <v>434</v>
      </c>
      <c r="F96" s="212" t="s">
        <v>435</v>
      </c>
      <c r="G96" s="213" t="s">
        <v>235</v>
      </c>
      <c r="H96" s="214">
        <v>1780</v>
      </c>
      <c r="I96" s="215"/>
      <c r="J96" s="215"/>
      <c r="K96" s="216">
        <f>ROUND(P96*H96,2)</f>
        <v>0</v>
      </c>
      <c r="L96" s="217"/>
      <c r="M96" s="45"/>
      <c r="N96" s="218" t="s">
        <v>20</v>
      </c>
      <c r="O96" s="219" t="s">
        <v>42</v>
      </c>
      <c r="P96" s="220">
        <f>I96+J96</f>
        <v>0</v>
      </c>
      <c r="Q96" s="220">
        <f>ROUND(I96*H96,2)</f>
        <v>0</v>
      </c>
      <c r="R96" s="220">
        <f>ROUND(J96*H96,2)</f>
        <v>0</v>
      </c>
      <c r="S96" s="85"/>
      <c r="T96" s="221">
        <f>S96*H96</f>
        <v>0</v>
      </c>
      <c r="U96" s="221">
        <v>0</v>
      </c>
      <c r="V96" s="221">
        <f>U96*H96</f>
        <v>0</v>
      </c>
      <c r="W96" s="221">
        <v>0</v>
      </c>
      <c r="X96" s="222">
        <f>W96*H96</f>
        <v>0</v>
      </c>
      <c r="Y96" s="39"/>
      <c r="Z96" s="39"/>
      <c r="AA96" s="39"/>
      <c r="AB96" s="39"/>
      <c r="AC96" s="39"/>
      <c r="AD96" s="39"/>
      <c r="AE96" s="39"/>
      <c r="AR96" s="223" t="s">
        <v>159</v>
      </c>
      <c r="AT96" s="223" t="s">
        <v>155</v>
      </c>
      <c r="AU96" s="223" t="s">
        <v>83</v>
      </c>
      <c r="AY96" s="18" t="s">
        <v>153</v>
      </c>
      <c r="BE96" s="224">
        <f>IF(O96="základní",K96,0)</f>
        <v>0</v>
      </c>
      <c r="BF96" s="224">
        <f>IF(O96="snížená",K96,0)</f>
        <v>0</v>
      </c>
      <c r="BG96" s="224">
        <f>IF(O96="zákl. přenesená",K96,0)</f>
        <v>0</v>
      </c>
      <c r="BH96" s="224">
        <f>IF(O96="sníž. přenesená",K96,0)</f>
        <v>0</v>
      </c>
      <c r="BI96" s="224">
        <f>IF(O96="nulová",K96,0)</f>
        <v>0</v>
      </c>
      <c r="BJ96" s="18" t="s">
        <v>81</v>
      </c>
      <c r="BK96" s="224">
        <f>ROUND(P96*H96,2)</f>
        <v>0</v>
      </c>
      <c r="BL96" s="18" t="s">
        <v>159</v>
      </c>
      <c r="BM96" s="223" t="s">
        <v>716</v>
      </c>
    </row>
    <row r="97" s="2" customFormat="1">
      <c r="A97" s="39"/>
      <c r="B97" s="40"/>
      <c r="C97" s="41"/>
      <c r="D97" s="225" t="s">
        <v>161</v>
      </c>
      <c r="E97" s="41"/>
      <c r="F97" s="226" t="s">
        <v>437</v>
      </c>
      <c r="G97" s="41"/>
      <c r="H97" s="41"/>
      <c r="I97" s="227"/>
      <c r="J97" s="227"/>
      <c r="K97" s="41"/>
      <c r="L97" s="41"/>
      <c r="M97" s="45"/>
      <c r="N97" s="228"/>
      <c r="O97" s="229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161</v>
      </c>
      <c r="AU97" s="18" t="s">
        <v>83</v>
      </c>
    </row>
    <row r="98" s="2" customFormat="1">
      <c r="A98" s="39"/>
      <c r="B98" s="40"/>
      <c r="C98" s="41"/>
      <c r="D98" s="230" t="s">
        <v>163</v>
      </c>
      <c r="E98" s="41"/>
      <c r="F98" s="231" t="s">
        <v>438</v>
      </c>
      <c r="G98" s="41"/>
      <c r="H98" s="41"/>
      <c r="I98" s="227"/>
      <c r="J98" s="227"/>
      <c r="K98" s="41"/>
      <c r="L98" s="41"/>
      <c r="M98" s="45"/>
      <c r="N98" s="228"/>
      <c r="O98" s="229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163</v>
      </c>
      <c r="AU98" s="18" t="s">
        <v>83</v>
      </c>
    </row>
    <row r="99" s="13" customFormat="1">
      <c r="A99" s="13"/>
      <c r="B99" s="232"/>
      <c r="C99" s="233"/>
      <c r="D99" s="225" t="s">
        <v>165</v>
      </c>
      <c r="E99" s="234" t="s">
        <v>420</v>
      </c>
      <c r="F99" s="235" t="s">
        <v>717</v>
      </c>
      <c r="G99" s="233"/>
      <c r="H99" s="236">
        <v>1780</v>
      </c>
      <c r="I99" s="237"/>
      <c r="J99" s="237"/>
      <c r="K99" s="233"/>
      <c r="L99" s="233"/>
      <c r="M99" s="238"/>
      <c r="N99" s="239"/>
      <c r="O99" s="240"/>
      <c r="P99" s="240"/>
      <c r="Q99" s="240"/>
      <c r="R99" s="240"/>
      <c r="S99" s="240"/>
      <c r="T99" s="240"/>
      <c r="U99" s="240"/>
      <c r="V99" s="240"/>
      <c r="W99" s="240"/>
      <c r="X99" s="241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83</v>
      </c>
      <c r="AV99" s="13" t="s">
        <v>83</v>
      </c>
      <c r="AW99" s="13" t="s">
        <v>5</v>
      </c>
      <c r="AX99" s="13" t="s">
        <v>81</v>
      </c>
      <c r="AY99" s="242" t="s">
        <v>153</v>
      </c>
    </row>
    <row r="100" s="2" customFormat="1" ht="16.5" customHeight="1">
      <c r="A100" s="39"/>
      <c r="B100" s="40"/>
      <c r="C100" s="254" t="s">
        <v>159</v>
      </c>
      <c r="D100" s="254" t="s">
        <v>303</v>
      </c>
      <c r="E100" s="255" t="s">
        <v>440</v>
      </c>
      <c r="F100" s="256" t="s">
        <v>441</v>
      </c>
      <c r="G100" s="257" t="s">
        <v>273</v>
      </c>
      <c r="H100" s="258">
        <v>493.94999999999999</v>
      </c>
      <c r="I100" s="259"/>
      <c r="J100" s="260"/>
      <c r="K100" s="261">
        <f>ROUND(P100*H100,2)</f>
        <v>0</v>
      </c>
      <c r="L100" s="260"/>
      <c r="M100" s="262"/>
      <c r="N100" s="263" t="s">
        <v>20</v>
      </c>
      <c r="O100" s="219" t="s">
        <v>42</v>
      </c>
      <c r="P100" s="220">
        <f>I100+J100</f>
        <v>0</v>
      </c>
      <c r="Q100" s="220">
        <f>ROUND(I100*H100,2)</f>
        <v>0</v>
      </c>
      <c r="R100" s="220">
        <f>ROUND(J100*H100,2)</f>
        <v>0</v>
      </c>
      <c r="S100" s="85"/>
      <c r="T100" s="221">
        <f>S100*H100</f>
        <v>0</v>
      </c>
      <c r="U100" s="221">
        <v>1</v>
      </c>
      <c r="V100" s="221">
        <f>U100*H100</f>
        <v>493.94999999999999</v>
      </c>
      <c r="W100" s="221">
        <v>0</v>
      </c>
      <c r="X100" s="222">
        <f>W100*H100</f>
        <v>0</v>
      </c>
      <c r="Y100" s="39"/>
      <c r="Z100" s="39"/>
      <c r="AA100" s="39"/>
      <c r="AB100" s="39"/>
      <c r="AC100" s="39"/>
      <c r="AD100" s="39"/>
      <c r="AE100" s="39"/>
      <c r="AR100" s="223" t="s">
        <v>204</v>
      </c>
      <c r="AT100" s="223" t="s">
        <v>303</v>
      </c>
      <c r="AU100" s="223" t="s">
        <v>83</v>
      </c>
      <c r="AY100" s="18" t="s">
        <v>153</v>
      </c>
      <c r="BE100" s="224">
        <f>IF(O100="základní",K100,0)</f>
        <v>0</v>
      </c>
      <c r="BF100" s="224">
        <f>IF(O100="snížená",K100,0)</f>
        <v>0</v>
      </c>
      <c r="BG100" s="224">
        <f>IF(O100="zákl. přenesená",K100,0)</f>
        <v>0</v>
      </c>
      <c r="BH100" s="224">
        <f>IF(O100="sníž. přenesená",K100,0)</f>
        <v>0</v>
      </c>
      <c r="BI100" s="224">
        <f>IF(O100="nulová",K100,0)</f>
        <v>0</v>
      </c>
      <c r="BJ100" s="18" t="s">
        <v>81</v>
      </c>
      <c r="BK100" s="224">
        <f>ROUND(P100*H100,2)</f>
        <v>0</v>
      </c>
      <c r="BL100" s="18" t="s">
        <v>159</v>
      </c>
      <c r="BM100" s="223" t="s">
        <v>718</v>
      </c>
    </row>
    <row r="101" s="2" customFormat="1">
      <c r="A101" s="39"/>
      <c r="B101" s="40"/>
      <c r="C101" s="41"/>
      <c r="D101" s="225" t="s">
        <v>161</v>
      </c>
      <c r="E101" s="41"/>
      <c r="F101" s="226" t="s">
        <v>441</v>
      </c>
      <c r="G101" s="41"/>
      <c r="H101" s="41"/>
      <c r="I101" s="227"/>
      <c r="J101" s="227"/>
      <c r="K101" s="41"/>
      <c r="L101" s="41"/>
      <c r="M101" s="45"/>
      <c r="N101" s="228"/>
      <c r="O101" s="229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161</v>
      </c>
      <c r="AU101" s="18" t="s">
        <v>83</v>
      </c>
    </row>
    <row r="102" s="13" customFormat="1">
      <c r="A102" s="13"/>
      <c r="B102" s="232"/>
      <c r="C102" s="233"/>
      <c r="D102" s="225" t="s">
        <v>165</v>
      </c>
      <c r="E102" s="234" t="s">
        <v>20</v>
      </c>
      <c r="F102" s="235" t="s">
        <v>443</v>
      </c>
      <c r="G102" s="233"/>
      <c r="H102" s="236">
        <v>493.94999999999999</v>
      </c>
      <c r="I102" s="237"/>
      <c r="J102" s="237"/>
      <c r="K102" s="233"/>
      <c r="L102" s="233"/>
      <c r="M102" s="238"/>
      <c r="N102" s="239"/>
      <c r="O102" s="240"/>
      <c r="P102" s="240"/>
      <c r="Q102" s="240"/>
      <c r="R102" s="240"/>
      <c r="S102" s="240"/>
      <c r="T102" s="240"/>
      <c r="U102" s="240"/>
      <c r="V102" s="240"/>
      <c r="W102" s="240"/>
      <c r="X102" s="241"/>
      <c r="Y102" s="13"/>
      <c r="Z102" s="13"/>
      <c r="AA102" s="13"/>
      <c r="AB102" s="13"/>
      <c r="AC102" s="13"/>
      <c r="AD102" s="13"/>
      <c r="AE102" s="13"/>
      <c r="AT102" s="242" t="s">
        <v>165</v>
      </c>
      <c r="AU102" s="242" t="s">
        <v>83</v>
      </c>
      <c r="AV102" s="13" t="s">
        <v>83</v>
      </c>
      <c r="AW102" s="13" t="s">
        <v>5</v>
      </c>
      <c r="AX102" s="13" t="s">
        <v>81</v>
      </c>
      <c r="AY102" s="242" t="s">
        <v>153</v>
      </c>
    </row>
    <row r="103" s="2" customFormat="1" ht="24.15" customHeight="1">
      <c r="A103" s="39"/>
      <c r="B103" s="40"/>
      <c r="C103" s="210" t="s">
        <v>186</v>
      </c>
      <c r="D103" s="210" t="s">
        <v>155</v>
      </c>
      <c r="E103" s="211" t="s">
        <v>444</v>
      </c>
      <c r="F103" s="212" t="s">
        <v>445</v>
      </c>
      <c r="G103" s="213" t="s">
        <v>235</v>
      </c>
      <c r="H103" s="214">
        <v>1780</v>
      </c>
      <c r="I103" s="215"/>
      <c r="J103" s="215"/>
      <c r="K103" s="216">
        <f>ROUND(P103*H103,2)</f>
        <v>0</v>
      </c>
      <c r="L103" s="217"/>
      <c r="M103" s="45"/>
      <c r="N103" s="218" t="s">
        <v>20</v>
      </c>
      <c r="O103" s="219" t="s">
        <v>42</v>
      </c>
      <c r="P103" s="220">
        <f>I103+J103</f>
        <v>0</v>
      </c>
      <c r="Q103" s="220">
        <f>ROUND(I103*H103,2)</f>
        <v>0</v>
      </c>
      <c r="R103" s="220">
        <f>ROUND(J103*H103,2)</f>
        <v>0</v>
      </c>
      <c r="S103" s="85"/>
      <c r="T103" s="221">
        <f>S103*H103</f>
        <v>0</v>
      </c>
      <c r="U103" s="221">
        <v>0</v>
      </c>
      <c r="V103" s="221">
        <f>U103*H103</f>
        <v>0</v>
      </c>
      <c r="W103" s="221">
        <v>0</v>
      </c>
      <c r="X103" s="222">
        <f>W103*H103</f>
        <v>0</v>
      </c>
      <c r="Y103" s="39"/>
      <c r="Z103" s="39"/>
      <c r="AA103" s="39"/>
      <c r="AB103" s="39"/>
      <c r="AC103" s="39"/>
      <c r="AD103" s="39"/>
      <c r="AE103" s="39"/>
      <c r="AR103" s="223" t="s">
        <v>159</v>
      </c>
      <c r="AT103" s="223" t="s">
        <v>155</v>
      </c>
      <c r="AU103" s="223" t="s">
        <v>83</v>
      </c>
      <c r="AY103" s="18" t="s">
        <v>153</v>
      </c>
      <c r="BE103" s="224">
        <f>IF(O103="základní",K103,0)</f>
        <v>0</v>
      </c>
      <c r="BF103" s="224">
        <f>IF(O103="snížená",K103,0)</f>
        <v>0</v>
      </c>
      <c r="BG103" s="224">
        <f>IF(O103="zákl. přenesená",K103,0)</f>
        <v>0</v>
      </c>
      <c r="BH103" s="224">
        <f>IF(O103="sníž. přenesená",K103,0)</f>
        <v>0</v>
      </c>
      <c r="BI103" s="224">
        <f>IF(O103="nulová",K103,0)</f>
        <v>0</v>
      </c>
      <c r="BJ103" s="18" t="s">
        <v>81</v>
      </c>
      <c r="BK103" s="224">
        <f>ROUND(P103*H103,2)</f>
        <v>0</v>
      </c>
      <c r="BL103" s="18" t="s">
        <v>159</v>
      </c>
      <c r="BM103" s="223" t="s">
        <v>719</v>
      </c>
    </row>
    <row r="104" s="2" customFormat="1">
      <c r="A104" s="39"/>
      <c r="B104" s="40"/>
      <c r="C104" s="41"/>
      <c r="D104" s="225" t="s">
        <v>161</v>
      </c>
      <c r="E104" s="41"/>
      <c r="F104" s="226" t="s">
        <v>447</v>
      </c>
      <c r="G104" s="41"/>
      <c r="H104" s="41"/>
      <c r="I104" s="227"/>
      <c r="J104" s="227"/>
      <c r="K104" s="41"/>
      <c r="L104" s="41"/>
      <c r="M104" s="45"/>
      <c r="N104" s="228"/>
      <c r="O104" s="229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161</v>
      </c>
      <c r="AU104" s="18" t="s">
        <v>83</v>
      </c>
    </row>
    <row r="105" s="2" customFormat="1">
      <c r="A105" s="39"/>
      <c r="B105" s="40"/>
      <c r="C105" s="41"/>
      <c r="D105" s="230" t="s">
        <v>163</v>
      </c>
      <c r="E105" s="41"/>
      <c r="F105" s="231" t="s">
        <v>448</v>
      </c>
      <c r="G105" s="41"/>
      <c r="H105" s="41"/>
      <c r="I105" s="227"/>
      <c r="J105" s="227"/>
      <c r="K105" s="41"/>
      <c r="L105" s="41"/>
      <c r="M105" s="45"/>
      <c r="N105" s="228"/>
      <c r="O105" s="229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163</v>
      </c>
      <c r="AU105" s="18" t="s">
        <v>83</v>
      </c>
    </row>
    <row r="106" s="13" customFormat="1">
      <c r="A106" s="13"/>
      <c r="B106" s="232"/>
      <c r="C106" s="233"/>
      <c r="D106" s="225" t="s">
        <v>165</v>
      </c>
      <c r="E106" s="234" t="s">
        <v>20</v>
      </c>
      <c r="F106" s="235" t="s">
        <v>449</v>
      </c>
      <c r="G106" s="233"/>
      <c r="H106" s="236">
        <v>1780</v>
      </c>
      <c r="I106" s="237"/>
      <c r="J106" s="237"/>
      <c r="K106" s="233"/>
      <c r="L106" s="233"/>
      <c r="M106" s="238"/>
      <c r="N106" s="239"/>
      <c r="O106" s="240"/>
      <c r="P106" s="240"/>
      <c r="Q106" s="240"/>
      <c r="R106" s="240"/>
      <c r="S106" s="240"/>
      <c r="T106" s="240"/>
      <c r="U106" s="240"/>
      <c r="V106" s="240"/>
      <c r="W106" s="240"/>
      <c r="X106" s="241"/>
      <c r="Y106" s="13"/>
      <c r="Z106" s="13"/>
      <c r="AA106" s="13"/>
      <c r="AB106" s="13"/>
      <c r="AC106" s="13"/>
      <c r="AD106" s="13"/>
      <c r="AE106" s="13"/>
      <c r="AT106" s="242" t="s">
        <v>165</v>
      </c>
      <c r="AU106" s="242" t="s">
        <v>83</v>
      </c>
      <c r="AV106" s="13" t="s">
        <v>83</v>
      </c>
      <c r="AW106" s="13" t="s">
        <v>5</v>
      </c>
      <c r="AX106" s="13" t="s">
        <v>81</v>
      </c>
      <c r="AY106" s="242" t="s">
        <v>153</v>
      </c>
    </row>
    <row r="107" s="2" customFormat="1" ht="16.5" customHeight="1">
      <c r="A107" s="39"/>
      <c r="B107" s="40"/>
      <c r="C107" s="254" t="s">
        <v>192</v>
      </c>
      <c r="D107" s="254" t="s">
        <v>303</v>
      </c>
      <c r="E107" s="255" t="s">
        <v>429</v>
      </c>
      <c r="F107" s="256" t="s">
        <v>430</v>
      </c>
      <c r="G107" s="257" t="s">
        <v>431</v>
      </c>
      <c r="H107" s="258">
        <v>53.399999999999999</v>
      </c>
      <c r="I107" s="259"/>
      <c r="J107" s="260"/>
      <c r="K107" s="261">
        <f>ROUND(P107*H107,2)</f>
        <v>0</v>
      </c>
      <c r="L107" s="260"/>
      <c r="M107" s="262"/>
      <c r="N107" s="263" t="s">
        <v>20</v>
      </c>
      <c r="O107" s="219" t="s">
        <v>42</v>
      </c>
      <c r="P107" s="220">
        <f>I107+J107</f>
        <v>0</v>
      </c>
      <c r="Q107" s="220">
        <f>ROUND(I107*H107,2)</f>
        <v>0</v>
      </c>
      <c r="R107" s="220">
        <f>ROUND(J107*H107,2)</f>
        <v>0</v>
      </c>
      <c r="S107" s="85"/>
      <c r="T107" s="221">
        <f>S107*H107</f>
        <v>0</v>
      </c>
      <c r="U107" s="221">
        <v>0.001</v>
      </c>
      <c r="V107" s="221">
        <f>U107*H107</f>
        <v>0.053400000000000003</v>
      </c>
      <c r="W107" s="221">
        <v>0</v>
      </c>
      <c r="X107" s="222">
        <f>W107*H107</f>
        <v>0</v>
      </c>
      <c r="Y107" s="39"/>
      <c r="Z107" s="39"/>
      <c r="AA107" s="39"/>
      <c r="AB107" s="39"/>
      <c r="AC107" s="39"/>
      <c r="AD107" s="39"/>
      <c r="AE107" s="39"/>
      <c r="AR107" s="223" t="s">
        <v>204</v>
      </c>
      <c r="AT107" s="223" t="s">
        <v>303</v>
      </c>
      <c r="AU107" s="223" t="s">
        <v>83</v>
      </c>
      <c r="AY107" s="18" t="s">
        <v>153</v>
      </c>
      <c r="BE107" s="224">
        <f>IF(O107="základní",K107,0)</f>
        <v>0</v>
      </c>
      <c r="BF107" s="224">
        <f>IF(O107="snížená",K107,0)</f>
        <v>0</v>
      </c>
      <c r="BG107" s="224">
        <f>IF(O107="zákl. přenesená",K107,0)</f>
        <v>0</v>
      </c>
      <c r="BH107" s="224">
        <f>IF(O107="sníž. přenesená",K107,0)</f>
        <v>0</v>
      </c>
      <c r="BI107" s="224">
        <f>IF(O107="nulová",K107,0)</f>
        <v>0</v>
      </c>
      <c r="BJ107" s="18" t="s">
        <v>81</v>
      </c>
      <c r="BK107" s="224">
        <f>ROUND(P107*H107,2)</f>
        <v>0</v>
      </c>
      <c r="BL107" s="18" t="s">
        <v>159</v>
      </c>
      <c r="BM107" s="223" t="s">
        <v>720</v>
      </c>
    </row>
    <row r="108" s="2" customFormat="1">
      <c r="A108" s="39"/>
      <c r="B108" s="40"/>
      <c r="C108" s="41"/>
      <c r="D108" s="225" t="s">
        <v>161</v>
      </c>
      <c r="E108" s="41"/>
      <c r="F108" s="226" t="s">
        <v>430</v>
      </c>
      <c r="G108" s="41"/>
      <c r="H108" s="41"/>
      <c r="I108" s="227"/>
      <c r="J108" s="227"/>
      <c r="K108" s="41"/>
      <c r="L108" s="41"/>
      <c r="M108" s="45"/>
      <c r="N108" s="228"/>
      <c r="O108" s="229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161</v>
      </c>
      <c r="AU108" s="18" t="s">
        <v>83</v>
      </c>
    </row>
    <row r="109" s="13" customFormat="1">
      <c r="A109" s="13"/>
      <c r="B109" s="232"/>
      <c r="C109" s="233"/>
      <c r="D109" s="225" t="s">
        <v>165</v>
      </c>
      <c r="E109" s="234" t="s">
        <v>20</v>
      </c>
      <c r="F109" s="235" t="s">
        <v>451</v>
      </c>
      <c r="G109" s="233"/>
      <c r="H109" s="236">
        <v>53.399999999999999</v>
      </c>
      <c r="I109" s="237"/>
      <c r="J109" s="237"/>
      <c r="K109" s="233"/>
      <c r="L109" s="233"/>
      <c r="M109" s="238"/>
      <c r="N109" s="239"/>
      <c r="O109" s="240"/>
      <c r="P109" s="240"/>
      <c r="Q109" s="240"/>
      <c r="R109" s="240"/>
      <c r="S109" s="240"/>
      <c r="T109" s="240"/>
      <c r="U109" s="240"/>
      <c r="V109" s="240"/>
      <c r="W109" s="240"/>
      <c r="X109" s="241"/>
      <c r="Y109" s="13"/>
      <c r="Z109" s="13"/>
      <c r="AA109" s="13"/>
      <c r="AB109" s="13"/>
      <c r="AC109" s="13"/>
      <c r="AD109" s="13"/>
      <c r="AE109" s="13"/>
      <c r="AT109" s="242" t="s">
        <v>165</v>
      </c>
      <c r="AU109" s="242" t="s">
        <v>83</v>
      </c>
      <c r="AV109" s="13" t="s">
        <v>83</v>
      </c>
      <c r="AW109" s="13" t="s">
        <v>5</v>
      </c>
      <c r="AX109" s="13" t="s">
        <v>81</v>
      </c>
      <c r="AY109" s="242" t="s">
        <v>153</v>
      </c>
    </row>
    <row r="110" s="2" customFormat="1" ht="24.15" customHeight="1">
      <c r="A110" s="39"/>
      <c r="B110" s="40"/>
      <c r="C110" s="210" t="s">
        <v>198</v>
      </c>
      <c r="D110" s="210" t="s">
        <v>155</v>
      </c>
      <c r="E110" s="211" t="s">
        <v>285</v>
      </c>
      <c r="F110" s="212" t="s">
        <v>286</v>
      </c>
      <c r="G110" s="213" t="s">
        <v>235</v>
      </c>
      <c r="H110" s="214">
        <v>780</v>
      </c>
      <c r="I110" s="215"/>
      <c r="J110" s="215"/>
      <c r="K110" s="216">
        <f>ROUND(P110*H110,2)</f>
        <v>0</v>
      </c>
      <c r="L110" s="217"/>
      <c r="M110" s="45"/>
      <c r="N110" s="218" t="s">
        <v>20</v>
      </c>
      <c r="O110" s="219" t="s">
        <v>42</v>
      </c>
      <c r="P110" s="220">
        <f>I110+J110</f>
        <v>0</v>
      </c>
      <c r="Q110" s="220">
        <f>ROUND(I110*H110,2)</f>
        <v>0</v>
      </c>
      <c r="R110" s="220">
        <f>ROUND(J110*H110,2)</f>
        <v>0</v>
      </c>
      <c r="S110" s="85"/>
      <c r="T110" s="221">
        <f>S110*H110</f>
        <v>0</v>
      </c>
      <c r="U110" s="221">
        <v>0</v>
      </c>
      <c r="V110" s="221">
        <f>U110*H110</f>
        <v>0</v>
      </c>
      <c r="W110" s="221">
        <v>0</v>
      </c>
      <c r="X110" s="222">
        <f>W110*H110</f>
        <v>0</v>
      </c>
      <c r="Y110" s="39"/>
      <c r="Z110" s="39"/>
      <c r="AA110" s="39"/>
      <c r="AB110" s="39"/>
      <c r="AC110" s="39"/>
      <c r="AD110" s="39"/>
      <c r="AE110" s="39"/>
      <c r="AR110" s="223" t="s">
        <v>159</v>
      </c>
      <c r="AT110" s="223" t="s">
        <v>155</v>
      </c>
      <c r="AU110" s="223" t="s">
        <v>83</v>
      </c>
      <c r="AY110" s="18" t="s">
        <v>153</v>
      </c>
      <c r="BE110" s="224">
        <f>IF(O110="základní",K110,0)</f>
        <v>0</v>
      </c>
      <c r="BF110" s="224">
        <f>IF(O110="snížená",K110,0)</f>
        <v>0</v>
      </c>
      <c r="BG110" s="224">
        <f>IF(O110="zákl. přenesená",K110,0)</f>
        <v>0</v>
      </c>
      <c r="BH110" s="224">
        <f>IF(O110="sníž. přenesená",K110,0)</f>
        <v>0</v>
      </c>
      <c r="BI110" s="224">
        <f>IF(O110="nulová",K110,0)</f>
        <v>0</v>
      </c>
      <c r="BJ110" s="18" t="s">
        <v>81</v>
      </c>
      <c r="BK110" s="224">
        <f>ROUND(P110*H110,2)</f>
        <v>0</v>
      </c>
      <c r="BL110" s="18" t="s">
        <v>159</v>
      </c>
      <c r="BM110" s="223" t="s">
        <v>721</v>
      </c>
    </row>
    <row r="111" s="2" customFormat="1">
      <c r="A111" s="39"/>
      <c r="B111" s="40"/>
      <c r="C111" s="41"/>
      <c r="D111" s="225" t="s">
        <v>161</v>
      </c>
      <c r="E111" s="41"/>
      <c r="F111" s="226" t="s">
        <v>288</v>
      </c>
      <c r="G111" s="41"/>
      <c r="H111" s="41"/>
      <c r="I111" s="227"/>
      <c r="J111" s="227"/>
      <c r="K111" s="41"/>
      <c r="L111" s="41"/>
      <c r="M111" s="45"/>
      <c r="N111" s="228"/>
      <c r="O111" s="229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161</v>
      </c>
      <c r="AU111" s="18" t="s">
        <v>83</v>
      </c>
    </row>
    <row r="112" s="2" customFormat="1">
      <c r="A112" s="39"/>
      <c r="B112" s="40"/>
      <c r="C112" s="41"/>
      <c r="D112" s="230" t="s">
        <v>163</v>
      </c>
      <c r="E112" s="41"/>
      <c r="F112" s="231" t="s">
        <v>289</v>
      </c>
      <c r="G112" s="41"/>
      <c r="H112" s="41"/>
      <c r="I112" s="227"/>
      <c r="J112" s="227"/>
      <c r="K112" s="41"/>
      <c r="L112" s="41"/>
      <c r="M112" s="45"/>
      <c r="N112" s="228"/>
      <c r="O112" s="229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83</v>
      </c>
    </row>
    <row r="113" s="13" customFormat="1">
      <c r="A113" s="13"/>
      <c r="B113" s="232"/>
      <c r="C113" s="233"/>
      <c r="D113" s="225" t="s">
        <v>165</v>
      </c>
      <c r="E113" s="234" t="s">
        <v>20</v>
      </c>
      <c r="F113" s="235" t="s">
        <v>418</v>
      </c>
      <c r="G113" s="233"/>
      <c r="H113" s="236">
        <v>780</v>
      </c>
      <c r="I113" s="237"/>
      <c r="J113" s="237"/>
      <c r="K113" s="233"/>
      <c r="L113" s="233"/>
      <c r="M113" s="238"/>
      <c r="N113" s="239"/>
      <c r="O113" s="240"/>
      <c r="P113" s="240"/>
      <c r="Q113" s="240"/>
      <c r="R113" s="240"/>
      <c r="S113" s="240"/>
      <c r="T113" s="240"/>
      <c r="U113" s="240"/>
      <c r="V113" s="240"/>
      <c r="W113" s="240"/>
      <c r="X113" s="241"/>
      <c r="Y113" s="13"/>
      <c r="Z113" s="13"/>
      <c r="AA113" s="13"/>
      <c r="AB113" s="13"/>
      <c r="AC113" s="13"/>
      <c r="AD113" s="13"/>
      <c r="AE113" s="13"/>
      <c r="AT113" s="242" t="s">
        <v>165</v>
      </c>
      <c r="AU113" s="242" t="s">
        <v>83</v>
      </c>
      <c r="AV113" s="13" t="s">
        <v>83</v>
      </c>
      <c r="AW113" s="13" t="s">
        <v>5</v>
      </c>
      <c r="AX113" s="13" t="s">
        <v>81</v>
      </c>
      <c r="AY113" s="242" t="s">
        <v>153</v>
      </c>
    </row>
    <row r="114" s="2" customFormat="1" ht="33" customHeight="1">
      <c r="A114" s="39"/>
      <c r="B114" s="40"/>
      <c r="C114" s="210" t="s">
        <v>204</v>
      </c>
      <c r="D114" s="210" t="s">
        <v>155</v>
      </c>
      <c r="E114" s="211" t="s">
        <v>453</v>
      </c>
      <c r="F114" s="212" t="s">
        <v>454</v>
      </c>
      <c r="G114" s="213" t="s">
        <v>235</v>
      </c>
      <c r="H114" s="214">
        <v>1780</v>
      </c>
      <c r="I114" s="215"/>
      <c r="J114" s="215"/>
      <c r="K114" s="216">
        <f>ROUND(P114*H114,2)</f>
        <v>0</v>
      </c>
      <c r="L114" s="217"/>
      <c r="M114" s="45"/>
      <c r="N114" s="218" t="s">
        <v>20</v>
      </c>
      <c r="O114" s="219" t="s">
        <v>42</v>
      </c>
      <c r="P114" s="220">
        <f>I114+J114</f>
        <v>0</v>
      </c>
      <c r="Q114" s="220">
        <f>ROUND(I114*H114,2)</f>
        <v>0</v>
      </c>
      <c r="R114" s="220">
        <f>ROUND(J114*H114,2)</f>
        <v>0</v>
      </c>
      <c r="S114" s="85"/>
      <c r="T114" s="221">
        <f>S114*H114</f>
        <v>0</v>
      </c>
      <c r="U114" s="221">
        <v>0</v>
      </c>
      <c r="V114" s="221">
        <f>U114*H114</f>
        <v>0</v>
      </c>
      <c r="W114" s="221">
        <v>0</v>
      </c>
      <c r="X114" s="222">
        <f>W114*H114</f>
        <v>0</v>
      </c>
      <c r="Y114" s="39"/>
      <c r="Z114" s="39"/>
      <c r="AA114" s="39"/>
      <c r="AB114" s="39"/>
      <c r="AC114" s="39"/>
      <c r="AD114" s="39"/>
      <c r="AE114" s="39"/>
      <c r="AR114" s="223" t="s">
        <v>159</v>
      </c>
      <c r="AT114" s="223" t="s">
        <v>155</v>
      </c>
      <c r="AU114" s="223" t="s">
        <v>83</v>
      </c>
      <c r="AY114" s="18" t="s">
        <v>153</v>
      </c>
      <c r="BE114" s="224">
        <f>IF(O114="základní",K114,0)</f>
        <v>0</v>
      </c>
      <c r="BF114" s="224">
        <f>IF(O114="snížená",K114,0)</f>
        <v>0</v>
      </c>
      <c r="BG114" s="224">
        <f>IF(O114="zákl. přenesená",K114,0)</f>
        <v>0</v>
      </c>
      <c r="BH114" s="224">
        <f>IF(O114="sníž. přenesená",K114,0)</f>
        <v>0</v>
      </c>
      <c r="BI114" s="224">
        <f>IF(O114="nulová",K114,0)</f>
        <v>0</v>
      </c>
      <c r="BJ114" s="18" t="s">
        <v>81</v>
      </c>
      <c r="BK114" s="224">
        <f>ROUND(P114*H114,2)</f>
        <v>0</v>
      </c>
      <c r="BL114" s="18" t="s">
        <v>159</v>
      </c>
      <c r="BM114" s="223" t="s">
        <v>722</v>
      </c>
    </row>
    <row r="115" s="2" customFormat="1">
      <c r="A115" s="39"/>
      <c r="B115" s="40"/>
      <c r="C115" s="41"/>
      <c r="D115" s="225" t="s">
        <v>161</v>
      </c>
      <c r="E115" s="41"/>
      <c r="F115" s="226" t="s">
        <v>456</v>
      </c>
      <c r="G115" s="41"/>
      <c r="H115" s="41"/>
      <c r="I115" s="227"/>
      <c r="J115" s="227"/>
      <c r="K115" s="41"/>
      <c r="L115" s="41"/>
      <c r="M115" s="45"/>
      <c r="N115" s="228"/>
      <c r="O115" s="229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161</v>
      </c>
      <c r="AU115" s="18" t="s">
        <v>83</v>
      </c>
    </row>
    <row r="116" s="2" customFormat="1">
      <c r="A116" s="39"/>
      <c r="B116" s="40"/>
      <c r="C116" s="41"/>
      <c r="D116" s="230" t="s">
        <v>163</v>
      </c>
      <c r="E116" s="41"/>
      <c r="F116" s="231" t="s">
        <v>457</v>
      </c>
      <c r="G116" s="41"/>
      <c r="H116" s="41"/>
      <c r="I116" s="227"/>
      <c r="J116" s="227"/>
      <c r="K116" s="41"/>
      <c r="L116" s="41"/>
      <c r="M116" s="45"/>
      <c r="N116" s="228"/>
      <c r="O116" s="229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83</v>
      </c>
    </row>
    <row r="117" s="13" customFormat="1">
      <c r="A117" s="13"/>
      <c r="B117" s="232"/>
      <c r="C117" s="233"/>
      <c r="D117" s="225" t="s">
        <v>165</v>
      </c>
      <c r="E117" s="234" t="s">
        <v>20</v>
      </c>
      <c r="F117" s="235" t="s">
        <v>449</v>
      </c>
      <c r="G117" s="233"/>
      <c r="H117" s="236">
        <v>1780</v>
      </c>
      <c r="I117" s="237"/>
      <c r="J117" s="237"/>
      <c r="K117" s="233"/>
      <c r="L117" s="233"/>
      <c r="M117" s="238"/>
      <c r="N117" s="239"/>
      <c r="O117" s="240"/>
      <c r="P117" s="240"/>
      <c r="Q117" s="240"/>
      <c r="R117" s="240"/>
      <c r="S117" s="240"/>
      <c r="T117" s="240"/>
      <c r="U117" s="240"/>
      <c r="V117" s="240"/>
      <c r="W117" s="240"/>
      <c r="X117" s="241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83</v>
      </c>
      <c r="AV117" s="13" t="s">
        <v>83</v>
      </c>
      <c r="AW117" s="13" t="s">
        <v>5</v>
      </c>
      <c r="AX117" s="13" t="s">
        <v>81</v>
      </c>
      <c r="AY117" s="242" t="s">
        <v>153</v>
      </c>
    </row>
    <row r="118" s="2" customFormat="1" ht="16.5" customHeight="1">
      <c r="A118" s="39"/>
      <c r="B118" s="40"/>
      <c r="C118" s="210" t="s">
        <v>208</v>
      </c>
      <c r="D118" s="210" t="s">
        <v>155</v>
      </c>
      <c r="E118" s="211" t="s">
        <v>458</v>
      </c>
      <c r="F118" s="212" t="s">
        <v>459</v>
      </c>
      <c r="G118" s="213" t="s">
        <v>243</v>
      </c>
      <c r="H118" s="214">
        <v>8.9000000000000004</v>
      </c>
      <c r="I118" s="215"/>
      <c r="J118" s="215"/>
      <c r="K118" s="216">
        <f>ROUND(P118*H118,2)</f>
        <v>0</v>
      </c>
      <c r="L118" s="217"/>
      <c r="M118" s="45"/>
      <c r="N118" s="218" t="s">
        <v>20</v>
      </c>
      <c r="O118" s="219" t="s">
        <v>42</v>
      </c>
      <c r="P118" s="220">
        <f>I118+J118</f>
        <v>0</v>
      </c>
      <c r="Q118" s="220">
        <f>ROUND(I118*H118,2)</f>
        <v>0</v>
      </c>
      <c r="R118" s="220">
        <f>ROUND(J118*H118,2)</f>
        <v>0</v>
      </c>
      <c r="S118" s="85"/>
      <c r="T118" s="221">
        <f>S118*H118</f>
        <v>0</v>
      </c>
      <c r="U118" s="221">
        <v>0</v>
      </c>
      <c r="V118" s="221">
        <f>U118*H118</f>
        <v>0</v>
      </c>
      <c r="W118" s="221">
        <v>0</v>
      </c>
      <c r="X118" s="222">
        <f>W118*H118</f>
        <v>0</v>
      </c>
      <c r="Y118" s="39"/>
      <c r="Z118" s="39"/>
      <c r="AA118" s="39"/>
      <c r="AB118" s="39"/>
      <c r="AC118" s="39"/>
      <c r="AD118" s="39"/>
      <c r="AE118" s="39"/>
      <c r="AR118" s="223" t="s">
        <v>159</v>
      </c>
      <c r="AT118" s="223" t="s">
        <v>155</v>
      </c>
      <c r="AU118" s="223" t="s">
        <v>83</v>
      </c>
      <c r="AY118" s="18" t="s">
        <v>153</v>
      </c>
      <c r="BE118" s="224">
        <f>IF(O118="základní",K118,0)</f>
        <v>0</v>
      </c>
      <c r="BF118" s="224">
        <f>IF(O118="snížená",K118,0)</f>
        <v>0</v>
      </c>
      <c r="BG118" s="224">
        <f>IF(O118="zákl. přenesená",K118,0)</f>
        <v>0</v>
      </c>
      <c r="BH118" s="224">
        <f>IF(O118="sníž. přenesená",K118,0)</f>
        <v>0</v>
      </c>
      <c r="BI118" s="224">
        <f>IF(O118="nulová",K118,0)</f>
        <v>0</v>
      </c>
      <c r="BJ118" s="18" t="s">
        <v>81</v>
      </c>
      <c r="BK118" s="224">
        <f>ROUND(P118*H118,2)</f>
        <v>0</v>
      </c>
      <c r="BL118" s="18" t="s">
        <v>159</v>
      </c>
      <c r="BM118" s="223" t="s">
        <v>723</v>
      </c>
    </row>
    <row r="119" s="2" customFormat="1">
      <c r="A119" s="39"/>
      <c r="B119" s="40"/>
      <c r="C119" s="41"/>
      <c r="D119" s="225" t="s">
        <v>161</v>
      </c>
      <c r="E119" s="41"/>
      <c r="F119" s="226" t="s">
        <v>461</v>
      </c>
      <c r="G119" s="41"/>
      <c r="H119" s="41"/>
      <c r="I119" s="227"/>
      <c r="J119" s="227"/>
      <c r="K119" s="41"/>
      <c r="L119" s="41"/>
      <c r="M119" s="45"/>
      <c r="N119" s="228"/>
      <c r="O119" s="229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161</v>
      </c>
      <c r="AU119" s="18" t="s">
        <v>83</v>
      </c>
    </row>
    <row r="120" s="2" customFormat="1">
      <c r="A120" s="39"/>
      <c r="B120" s="40"/>
      <c r="C120" s="41"/>
      <c r="D120" s="230" t="s">
        <v>163</v>
      </c>
      <c r="E120" s="41"/>
      <c r="F120" s="231" t="s">
        <v>462</v>
      </c>
      <c r="G120" s="41"/>
      <c r="H120" s="41"/>
      <c r="I120" s="227"/>
      <c r="J120" s="227"/>
      <c r="K120" s="41"/>
      <c r="L120" s="41"/>
      <c r="M120" s="45"/>
      <c r="N120" s="228"/>
      <c r="O120" s="229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163</v>
      </c>
      <c r="AU120" s="18" t="s">
        <v>83</v>
      </c>
    </row>
    <row r="121" s="13" customFormat="1">
      <c r="A121" s="13"/>
      <c r="B121" s="232"/>
      <c r="C121" s="233"/>
      <c r="D121" s="225" t="s">
        <v>165</v>
      </c>
      <c r="E121" s="234" t="s">
        <v>20</v>
      </c>
      <c r="F121" s="235" t="s">
        <v>463</v>
      </c>
      <c r="G121" s="233"/>
      <c r="H121" s="236">
        <v>8.9000000000000004</v>
      </c>
      <c r="I121" s="237"/>
      <c r="J121" s="237"/>
      <c r="K121" s="233"/>
      <c r="L121" s="233"/>
      <c r="M121" s="238"/>
      <c r="N121" s="239"/>
      <c r="O121" s="240"/>
      <c r="P121" s="240"/>
      <c r="Q121" s="240"/>
      <c r="R121" s="240"/>
      <c r="S121" s="240"/>
      <c r="T121" s="240"/>
      <c r="U121" s="240"/>
      <c r="V121" s="240"/>
      <c r="W121" s="240"/>
      <c r="X121" s="241"/>
      <c r="Y121" s="13"/>
      <c r="Z121" s="13"/>
      <c r="AA121" s="13"/>
      <c r="AB121" s="13"/>
      <c r="AC121" s="13"/>
      <c r="AD121" s="13"/>
      <c r="AE121" s="13"/>
      <c r="AT121" s="242" t="s">
        <v>165</v>
      </c>
      <c r="AU121" s="242" t="s">
        <v>83</v>
      </c>
      <c r="AV121" s="13" t="s">
        <v>83</v>
      </c>
      <c r="AW121" s="13" t="s">
        <v>5</v>
      </c>
      <c r="AX121" s="13" t="s">
        <v>81</v>
      </c>
      <c r="AY121" s="242" t="s">
        <v>153</v>
      </c>
    </row>
    <row r="122" s="2" customFormat="1" ht="21.75" customHeight="1">
      <c r="A122" s="39"/>
      <c r="B122" s="40"/>
      <c r="C122" s="210" t="s">
        <v>214</v>
      </c>
      <c r="D122" s="210" t="s">
        <v>155</v>
      </c>
      <c r="E122" s="211" t="s">
        <v>464</v>
      </c>
      <c r="F122" s="212" t="s">
        <v>465</v>
      </c>
      <c r="G122" s="213" t="s">
        <v>243</v>
      </c>
      <c r="H122" s="214">
        <v>8.9000000000000004</v>
      </c>
      <c r="I122" s="215"/>
      <c r="J122" s="215"/>
      <c r="K122" s="216">
        <f>ROUND(P122*H122,2)</f>
        <v>0</v>
      </c>
      <c r="L122" s="217"/>
      <c r="M122" s="45"/>
      <c r="N122" s="218" t="s">
        <v>20</v>
      </c>
      <c r="O122" s="219" t="s">
        <v>42</v>
      </c>
      <c r="P122" s="220">
        <f>I122+J122</f>
        <v>0</v>
      </c>
      <c r="Q122" s="220">
        <f>ROUND(I122*H122,2)</f>
        <v>0</v>
      </c>
      <c r="R122" s="220">
        <f>ROUND(J122*H122,2)</f>
        <v>0</v>
      </c>
      <c r="S122" s="85"/>
      <c r="T122" s="221">
        <f>S122*H122</f>
        <v>0</v>
      </c>
      <c r="U122" s="221">
        <v>0</v>
      </c>
      <c r="V122" s="221">
        <f>U122*H122</f>
        <v>0</v>
      </c>
      <c r="W122" s="221">
        <v>0</v>
      </c>
      <c r="X122" s="222">
        <f>W122*H122</f>
        <v>0</v>
      </c>
      <c r="Y122" s="39"/>
      <c r="Z122" s="39"/>
      <c r="AA122" s="39"/>
      <c r="AB122" s="39"/>
      <c r="AC122" s="39"/>
      <c r="AD122" s="39"/>
      <c r="AE122" s="39"/>
      <c r="AR122" s="223" t="s">
        <v>159</v>
      </c>
      <c r="AT122" s="223" t="s">
        <v>155</v>
      </c>
      <c r="AU122" s="223" t="s">
        <v>83</v>
      </c>
      <c r="AY122" s="18" t="s">
        <v>153</v>
      </c>
      <c r="BE122" s="224">
        <f>IF(O122="základní",K122,0)</f>
        <v>0</v>
      </c>
      <c r="BF122" s="224">
        <f>IF(O122="snížená",K122,0)</f>
        <v>0</v>
      </c>
      <c r="BG122" s="224">
        <f>IF(O122="zákl. přenesená",K122,0)</f>
        <v>0</v>
      </c>
      <c r="BH122" s="224">
        <f>IF(O122="sníž. přenesená",K122,0)</f>
        <v>0</v>
      </c>
      <c r="BI122" s="224">
        <f>IF(O122="nulová",K122,0)</f>
        <v>0</v>
      </c>
      <c r="BJ122" s="18" t="s">
        <v>81</v>
      </c>
      <c r="BK122" s="224">
        <f>ROUND(P122*H122,2)</f>
        <v>0</v>
      </c>
      <c r="BL122" s="18" t="s">
        <v>159</v>
      </c>
      <c r="BM122" s="223" t="s">
        <v>724</v>
      </c>
    </row>
    <row r="123" s="2" customFormat="1">
      <c r="A123" s="39"/>
      <c r="B123" s="40"/>
      <c r="C123" s="41"/>
      <c r="D123" s="225" t="s">
        <v>161</v>
      </c>
      <c r="E123" s="41"/>
      <c r="F123" s="226" t="s">
        <v>467</v>
      </c>
      <c r="G123" s="41"/>
      <c r="H123" s="41"/>
      <c r="I123" s="227"/>
      <c r="J123" s="227"/>
      <c r="K123" s="41"/>
      <c r="L123" s="41"/>
      <c r="M123" s="45"/>
      <c r="N123" s="228"/>
      <c r="O123" s="229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161</v>
      </c>
      <c r="AU123" s="18" t="s">
        <v>83</v>
      </c>
    </row>
    <row r="124" s="2" customFormat="1">
      <c r="A124" s="39"/>
      <c r="B124" s="40"/>
      <c r="C124" s="41"/>
      <c r="D124" s="230" t="s">
        <v>163</v>
      </c>
      <c r="E124" s="41"/>
      <c r="F124" s="231" t="s">
        <v>468</v>
      </c>
      <c r="G124" s="41"/>
      <c r="H124" s="41"/>
      <c r="I124" s="227"/>
      <c r="J124" s="227"/>
      <c r="K124" s="41"/>
      <c r="L124" s="41"/>
      <c r="M124" s="45"/>
      <c r="N124" s="228"/>
      <c r="O124" s="229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83</v>
      </c>
    </row>
    <row r="125" s="13" customFormat="1">
      <c r="A125" s="13"/>
      <c r="B125" s="232"/>
      <c r="C125" s="233"/>
      <c r="D125" s="225" t="s">
        <v>165</v>
      </c>
      <c r="E125" s="234" t="s">
        <v>20</v>
      </c>
      <c r="F125" s="235" t="s">
        <v>463</v>
      </c>
      <c r="G125" s="233"/>
      <c r="H125" s="236">
        <v>8.9000000000000004</v>
      </c>
      <c r="I125" s="237"/>
      <c r="J125" s="237"/>
      <c r="K125" s="233"/>
      <c r="L125" s="233"/>
      <c r="M125" s="238"/>
      <c r="N125" s="239"/>
      <c r="O125" s="240"/>
      <c r="P125" s="240"/>
      <c r="Q125" s="240"/>
      <c r="R125" s="240"/>
      <c r="S125" s="240"/>
      <c r="T125" s="240"/>
      <c r="U125" s="240"/>
      <c r="V125" s="240"/>
      <c r="W125" s="240"/>
      <c r="X125" s="241"/>
      <c r="Y125" s="13"/>
      <c r="Z125" s="13"/>
      <c r="AA125" s="13"/>
      <c r="AB125" s="13"/>
      <c r="AC125" s="13"/>
      <c r="AD125" s="13"/>
      <c r="AE125" s="13"/>
      <c r="AT125" s="242" t="s">
        <v>165</v>
      </c>
      <c r="AU125" s="242" t="s">
        <v>83</v>
      </c>
      <c r="AV125" s="13" t="s">
        <v>83</v>
      </c>
      <c r="AW125" s="13" t="s">
        <v>5</v>
      </c>
      <c r="AX125" s="13" t="s">
        <v>81</v>
      </c>
      <c r="AY125" s="242" t="s">
        <v>153</v>
      </c>
    </row>
    <row r="126" s="2" customFormat="1" ht="24.15" customHeight="1">
      <c r="A126" s="39"/>
      <c r="B126" s="40"/>
      <c r="C126" s="210" t="s">
        <v>220</v>
      </c>
      <c r="D126" s="210" t="s">
        <v>155</v>
      </c>
      <c r="E126" s="211" t="s">
        <v>469</v>
      </c>
      <c r="F126" s="212" t="s">
        <v>470</v>
      </c>
      <c r="G126" s="213" t="s">
        <v>243</v>
      </c>
      <c r="H126" s="214">
        <v>44.5</v>
      </c>
      <c r="I126" s="215"/>
      <c r="J126" s="215"/>
      <c r="K126" s="216">
        <f>ROUND(P126*H126,2)</f>
        <v>0</v>
      </c>
      <c r="L126" s="217"/>
      <c r="M126" s="45"/>
      <c r="N126" s="218" t="s">
        <v>20</v>
      </c>
      <c r="O126" s="219" t="s">
        <v>42</v>
      </c>
      <c r="P126" s="220">
        <f>I126+J126</f>
        <v>0</v>
      </c>
      <c r="Q126" s="220">
        <f>ROUND(I126*H126,2)</f>
        <v>0</v>
      </c>
      <c r="R126" s="220">
        <f>ROUND(J126*H126,2)</f>
        <v>0</v>
      </c>
      <c r="S126" s="85"/>
      <c r="T126" s="221">
        <f>S126*H126</f>
        <v>0</v>
      </c>
      <c r="U126" s="221">
        <v>0</v>
      </c>
      <c r="V126" s="221">
        <f>U126*H126</f>
        <v>0</v>
      </c>
      <c r="W126" s="221">
        <v>0</v>
      </c>
      <c r="X126" s="222">
        <f>W126*H126</f>
        <v>0</v>
      </c>
      <c r="Y126" s="39"/>
      <c r="Z126" s="39"/>
      <c r="AA126" s="39"/>
      <c r="AB126" s="39"/>
      <c r="AC126" s="39"/>
      <c r="AD126" s="39"/>
      <c r="AE126" s="39"/>
      <c r="AR126" s="223" t="s">
        <v>159</v>
      </c>
      <c r="AT126" s="223" t="s">
        <v>155</v>
      </c>
      <c r="AU126" s="223" t="s">
        <v>83</v>
      </c>
      <c r="AY126" s="18" t="s">
        <v>153</v>
      </c>
      <c r="BE126" s="224">
        <f>IF(O126="základní",K126,0)</f>
        <v>0</v>
      </c>
      <c r="BF126" s="224">
        <f>IF(O126="snížená",K126,0)</f>
        <v>0</v>
      </c>
      <c r="BG126" s="224">
        <f>IF(O126="zákl. přenesená",K126,0)</f>
        <v>0</v>
      </c>
      <c r="BH126" s="224">
        <f>IF(O126="sníž. přenesená",K126,0)</f>
        <v>0</v>
      </c>
      <c r="BI126" s="224">
        <f>IF(O126="nulová",K126,0)</f>
        <v>0</v>
      </c>
      <c r="BJ126" s="18" t="s">
        <v>81</v>
      </c>
      <c r="BK126" s="224">
        <f>ROUND(P126*H126,2)</f>
        <v>0</v>
      </c>
      <c r="BL126" s="18" t="s">
        <v>159</v>
      </c>
      <c r="BM126" s="223" t="s">
        <v>725</v>
      </c>
    </row>
    <row r="127" s="2" customFormat="1">
      <c r="A127" s="39"/>
      <c r="B127" s="40"/>
      <c r="C127" s="41"/>
      <c r="D127" s="225" t="s">
        <v>161</v>
      </c>
      <c r="E127" s="41"/>
      <c r="F127" s="226" t="s">
        <v>472</v>
      </c>
      <c r="G127" s="41"/>
      <c r="H127" s="41"/>
      <c r="I127" s="227"/>
      <c r="J127" s="227"/>
      <c r="K127" s="41"/>
      <c r="L127" s="41"/>
      <c r="M127" s="45"/>
      <c r="N127" s="228"/>
      <c r="O127" s="229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161</v>
      </c>
      <c r="AU127" s="18" t="s">
        <v>83</v>
      </c>
    </row>
    <row r="128" s="2" customFormat="1">
      <c r="A128" s="39"/>
      <c r="B128" s="40"/>
      <c r="C128" s="41"/>
      <c r="D128" s="230" t="s">
        <v>163</v>
      </c>
      <c r="E128" s="41"/>
      <c r="F128" s="231" t="s">
        <v>473</v>
      </c>
      <c r="G128" s="41"/>
      <c r="H128" s="41"/>
      <c r="I128" s="227"/>
      <c r="J128" s="227"/>
      <c r="K128" s="41"/>
      <c r="L128" s="41"/>
      <c r="M128" s="45"/>
      <c r="N128" s="228"/>
      <c r="O128" s="229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83</v>
      </c>
    </row>
    <row r="129" s="13" customFormat="1">
      <c r="A129" s="13"/>
      <c r="B129" s="232"/>
      <c r="C129" s="233"/>
      <c r="D129" s="225" t="s">
        <v>165</v>
      </c>
      <c r="E129" s="234" t="s">
        <v>20</v>
      </c>
      <c r="F129" s="235" t="s">
        <v>474</v>
      </c>
      <c r="G129" s="233"/>
      <c r="H129" s="236">
        <v>44.5</v>
      </c>
      <c r="I129" s="237"/>
      <c r="J129" s="237"/>
      <c r="K129" s="233"/>
      <c r="L129" s="233"/>
      <c r="M129" s="238"/>
      <c r="N129" s="239"/>
      <c r="O129" s="240"/>
      <c r="P129" s="240"/>
      <c r="Q129" s="240"/>
      <c r="R129" s="240"/>
      <c r="S129" s="240"/>
      <c r="T129" s="240"/>
      <c r="U129" s="240"/>
      <c r="V129" s="240"/>
      <c r="W129" s="240"/>
      <c r="X129" s="241"/>
      <c r="Y129" s="13"/>
      <c r="Z129" s="13"/>
      <c r="AA129" s="13"/>
      <c r="AB129" s="13"/>
      <c r="AC129" s="13"/>
      <c r="AD129" s="13"/>
      <c r="AE129" s="13"/>
      <c r="AT129" s="242" t="s">
        <v>165</v>
      </c>
      <c r="AU129" s="242" t="s">
        <v>83</v>
      </c>
      <c r="AV129" s="13" t="s">
        <v>83</v>
      </c>
      <c r="AW129" s="13" t="s">
        <v>5</v>
      </c>
      <c r="AX129" s="13" t="s">
        <v>81</v>
      </c>
      <c r="AY129" s="242" t="s">
        <v>153</v>
      </c>
    </row>
    <row r="130" s="12" customFormat="1" ht="22.8" customHeight="1">
      <c r="A130" s="12"/>
      <c r="B130" s="193"/>
      <c r="C130" s="194"/>
      <c r="D130" s="195" t="s">
        <v>72</v>
      </c>
      <c r="E130" s="208" t="s">
        <v>159</v>
      </c>
      <c r="F130" s="208" t="s">
        <v>475</v>
      </c>
      <c r="G130" s="194"/>
      <c r="H130" s="194"/>
      <c r="I130" s="197"/>
      <c r="J130" s="197"/>
      <c r="K130" s="209">
        <f>BK130</f>
        <v>0</v>
      </c>
      <c r="L130" s="194"/>
      <c r="M130" s="199"/>
      <c r="N130" s="200"/>
      <c r="O130" s="201"/>
      <c r="P130" s="201"/>
      <c r="Q130" s="202">
        <f>SUM(Q131:Q137)</f>
        <v>0</v>
      </c>
      <c r="R130" s="202">
        <f>SUM(R131:R137)</f>
        <v>0</v>
      </c>
      <c r="S130" s="201"/>
      <c r="T130" s="203">
        <f>SUM(T131:T137)</f>
        <v>0</v>
      </c>
      <c r="U130" s="201"/>
      <c r="V130" s="203">
        <f>SUM(V131:V137)</f>
        <v>34.188000000000002</v>
      </c>
      <c r="W130" s="201"/>
      <c r="X130" s="204">
        <f>SUM(X131:X137)</f>
        <v>0</v>
      </c>
      <c r="Y130" s="12"/>
      <c r="Z130" s="12"/>
      <c r="AA130" s="12"/>
      <c r="AB130" s="12"/>
      <c r="AC130" s="12"/>
      <c r="AD130" s="12"/>
      <c r="AE130" s="12"/>
      <c r="AR130" s="205" t="s">
        <v>81</v>
      </c>
      <c r="AT130" s="206" t="s">
        <v>72</v>
      </c>
      <c r="AU130" s="206" t="s">
        <v>81</v>
      </c>
      <c r="AY130" s="205" t="s">
        <v>153</v>
      </c>
      <c r="BK130" s="207">
        <f>SUM(BK131:BK137)</f>
        <v>0</v>
      </c>
    </row>
    <row r="131" s="2" customFormat="1" ht="24.15" customHeight="1">
      <c r="A131" s="39"/>
      <c r="B131" s="40"/>
      <c r="C131" s="210" t="s">
        <v>226</v>
      </c>
      <c r="D131" s="210" t="s">
        <v>155</v>
      </c>
      <c r="E131" s="211" t="s">
        <v>476</v>
      </c>
      <c r="F131" s="212" t="s">
        <v>477</v>
      </c>
      <c r="G131" s="213" t="s">
        <v>243</v>
      </c>
      <c r="H131" s="214">
        <v>18.5</v>
      </c>
      <c r="I131" s="215"/>
      <c r="J131" s="215"/>
      <c r="K131" s="216">
        <f>ROUND(P131*H131,2)</f>
        <v>0</v>
      </c>
      <c r="L131" s="217"/>
      <c r="M131" s="45"/>
      <c r="N131" s="218" t="s">
        <v>20</v>
      </c>
      <c r="O131" s="219" t="s">
        <v>42</v>
      </c>
      <c r="P131" s="220">
        <f>I131+J131</f>
        <v>0</v>
      </c>
      <c r="Q131" s="220">
        <f>ROUND(I131*H131,2)</f>
        <v>0</v>
      </c>
      <c r="R131" s="220">
        <f>ROUND(J131*H131,2)</f>
        <v>0</v>
      </c>
      <c r="S131" s="85"/>
      <c r="T131" s="221">
        <f>S131*H131</f>
        <v>0</v>
      </c>
      <c r="U131" s="221">
        <v>1.8480000000000001</v>
      </c>
      <c r="V131" s="221">
        <f>U131*H131</f>
        <v>34.188000000000002</v>
      </c>
      <c r="W131" s="221">
        <v>0</v>
      </c>
      <c r="X131" s="222">
        <f>W131*H131</f>
        <v>0</v>
      </c>
      <c r="Y131" s="39"/>
      <c r="Z131" s="39"/>
      <c r="AA131" s="39"/>
      <c r="AB131" s="39"/>
      <c r="AC131" s="39"/>
      <c r="AD131" s="39"/>
      <c r="AE131" s="39"/>
      <c r="AR131" s="223" t="s">
        <v>159</v>
      </c>
      <c r="AT131" s="223" t="s">
        <v>155</v>
      </c>
      <c r="AU131" s="223" t="s">
        <v>83</v>
      </c>
      <c r="AY131" s="18" t="s">
        <v>153</v>
      </c>
      <c r="BE131" s="224">
        <f>IF(O131="základní",K131,0)</f>
        <v>0</v>
      </c>
      <c r="BF131" s="224">
        <f>IF(O131="snížená",K131,0)</f>
        <v>0</v>
      </c>
      <c r="BG131" s="224">
        <f>IF(O131="zákl. přenesená",K131,0)</f>
        <v>0</v>
      </c>
      <c r="BH131" s="224">
        <f>IF(O131="sníž. přenesená",K131,0)</f>
        <v>0</v>
      </c>
      <c r="BI131" s="224">
        <f>IF(O131="nulová",K131,0)</f>
        <v>0</v>
      </c>
      <c r="BJ131" s="18" t="s">
        <v>81</v>
      </c>
      <c r="BK131" s="224">
        <f>ROUND(P131*H131,2)</f>
        <v>0</v>
      </c>
      <c r="BL131" s="18" t="s">
        <v>159</v>
      </c>
      <c r="BM131" s="223" t="s">
        <v>726</v>
      </c>
    </row>
    <row r="132" s="2" customFormat="1">
      <c r="A132" s="39"/>
      <c r="B132" s="40"/>
      <c r="C132" s="41"/>
      <c r="D132" s="225" t="s">
        <v>161</v>
      </c>
      <c r="E132" s="41"/>
      <c r="F132" s="226" t="s">
        <v>479</v>
      </c>
      <c r="G132" s="41"/>
      <c r="H132" s="41"/>
      <c r="I132" s="227"/>
      <c r="J132" s="227"/>
      <c r="K132" s="41"/>
      <c r="L132" s="41"/>
      <c r="M132" s="45"/>
      <c r="N132" s="228"/>
      <c r="O132" s="229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83</v>
      </c>
    </row>
    <row r="133" s="2" customFormat="1">
      <c r="A133" s="39"/>
      <c r="B133" s="40"/>
      <c r="C133" s="41"/>
      <c r="D133" s="230" t="s">
        <v>163</v>
      </c>
      <c r="E133" s="41"/>
      <c r="F133" s="231" t="s">
        <v>480</v>
      </c>
      <c r="G133" s="41"/>
      <c r="H133" s="41"/>
      <c r="I133" s="227"/>
      <c r="J133" s="227"/>
      <c r="K133" s="41"/>
      <c r="L133" s="41"/>
      <c r="M133" s="45"/>
      <c r="N133" s="228"/>
      <c r="O133" s="229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83</v>
      </c>
    </row>
    <row r="134" s="13" customFormat="1">
      <c r="A134" s="13"/>
      <c r="B134" s="232"/>
      <c r="C134" s="233"/>
      <c r="D134" s="225" t="s">
        <v>165</v>
      </c>
      <c r="E134" s="234" t="s">
        <v>20</v>
      </c>
      <c r="F134" s="235" t="s">
        <v>481</v>
      </c>
      <c r="G134" s="233"/>
      <c r="H134" s="236">
        <v>2.25</v>
      </c>
      <c r="I134" s="237"/>
      <c r="J134" s="237"/>
      <c r="K134" s="233"/>
      <c r="L134" s="233"/>
      <c r="M134" s="238"/>
      <c r="N134" s="239"/>
      <c r="O134" s="240"/>
      <c r="P134" s="240"/>
      <c r="Q134" s="240"/>
      <c r="R134" s="240"/>
      <c r="S134" s="240"/>
      <c r="T134" s="240"/>
      <c r="U134" s="240"/>
      <c r="V134" s="240"/>
      <c r="W134" s="240"/>
      <c r="X134" s="241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83</v>
      </c>
      <c r="AV134" s="13" t="s">
        <v>83</v>
      </c>
      <c r="AW134" s="13" t="s">
        <v>5</v>
      </c>
      <c r="AX134" s="13" t="s">
        <v>73</v>
      </c>
      <c r="AY134" s="242" t="s">
        <v>153</v>
      </c>
    </row>
    <row r="135" s="13" customFormat="1">
      <c r="A135" s="13"/>
      <c r="B135" s="232"/>
      <c r="C135" s="233"/>
      <c r="D135" s="225" t="s">
        <v>165</v>
      </c>
      <c r="E135" s="234" t="s">
        <v>20</v>
      </c>
      <c r="F135" s="235" t="s">
        <v>524</v>
      </c>
      <c r="G135" s="233"/>
      <c r="H135" s="236">
        <v>5</v>
      </c>
      <c r="I135" s="237"/>
      <c r="J135" s="237"/>
      <c r="K135" s="233"/>
      <c r="L135" s="233"/>
      <c r="M135" s="238"/>
      <c r="N135" s="239"/>
      <c r="O135" s="240"/>
      <c r="P135" s="240"/>
      <c r="Q135" s="240"/>
      <c r="R135" s="240"/>
      <c r="S135" s="240"/>
      <c r="T135" s="240"/>
      <c r="U135" s="240"/>
      <c r="V135" s="240"/>
      <c r="W135" s="240"/>
      <c r="X135" s="241"/>
      <c r="Y135" s="13"/>
      <c r="Z135" s="13"/>
      <c r="AA135" s="13"/>
      <c r="AB135" s="13"/>
      <c r="AC135" s="13"/>
      <c r="AD135" s="13"/>
      <c r="AE135" s="13"/>
      <c r="AT135" s="242" t="s">
        <v>165</v>
      </c>
      <c r="AU135" s="242" t="s">
        <v>83</v>
      </c>
      <c r="AV135" s="13" t="s">
        <v>83</v>
      </c>
      <c r="AW135" s="13" t="s">
        <v>5</v>
      </c>
      <c r="AX135" s="13" t="s">
        <v>73</v>
      </c>
      <c r="AY135" s="242" t="s">
        <v>153</v>
      </c>
    </row>
    <row r="136" s="13" customFormat="1">
      <c r="A136" s="13"/>
      <c r="B136" s="232"/>
      <c r="C136" s="233"/>
      <c r="D136" s="225" t="s">
        <v>165</v>
      </c>
      <c r="E136" s="234" t="s">
        <v>20</v>
      </c>
      <c r="F136" s="235" t="s">
        <v>525</v>
      </c>
      <c r="G136" s="233"/>
      <c r="H136" s="236">
        <v>11.25</v>
      </c>
      <c r="I136" s="237"/>
      <c r="J136" s="237"/>
      <c r="K136" s="233"/>
      <c r="L136" s="233"/>
      <c r="M136" s="238"/>
      <c r="N136" s="239"/>
      <c r="O136" s="240"/>
      <c r="P136" s="240"/>
      <c r="Q136" s="240"/>
      <c r="R136" s="240"/>
      <c r="S136" s="240"/>
      <c r="T136" s="240"/>
      <c r="U136" s="240"/>
      <c r="V136" s="240"/>
      <c r="W136" s="240"/>
      <c r="X136" s="241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83</v>
      </c>
      <c r="AV136" s="13" t="s">
        <v>83</v>
      </c>
      <c r="AW136" s="13" t="s">
        <v>5</v>
      </c>
      <c r="AX136" s="13" t="s">
        <v>73</v>
      </c>
      <c r="AY136" s="242" t="s">
        <v>153</v>
      </c>
    </row>
    <row r="137" s="14" customFormat="1">
      <c r="A137" s="14"/>
      <c r="B137" s="243"/>
      <c r="C137" s="244"/>
      <c r="D137" s="225" t="s">
        <v>165</v>
      </c>
      <c r="E137" s="245" t="s">
        <v>20</v>
      </c>
      <c r="F137" s="246" t="s">
        <v>249</v>
      </c>
      <c r="G137" s="244"/>
      <c r="H137" s="247">
        <v>18.5</v>
      </c>
      <c r="I137" s="248"/>
      <c r="J137" s="248"/>
      <c r="K137" s="244"/>
      <c r="L137" s="244"/>
      <c r="M137" s="249"/>
      <c r="N137" s="250"/>
      <c r="O137" s="251"/>
      <c r="P137" s="251"/>
      <c r="Q137" s="251"/>
      <c r="R137" s="251"/>
      <c r="S137" s="251"/>
      <c r="T137" s="251"/>
      <c r="U137" s="251"/>
      <c r="V137" s="251"/>
      <c r="W137" s="251"/>
      <c r="X137" s="252"/>
      <c r="Y137" s="14"/>
      <c r="Z137" s="14"/>
      <c r="AA137" s="14"/>
      <c r="AB137" s="14"/>
      <c r="AC137" s="14"/>
      <c r="AD137" s="14"/>
      <c r="AE137" s="14"/>
      <c r="AT137" s="253" t="s">
        <v>165</v>
      </c>
      <c r="AU137" s="253" t="s">
        <v>83</v>
      </c>
      <c r="AV137" s="14" t="s">
        <v>159</v>
      </c>
      <c r="AW137" s="14" t="s">
        <v>5</v>
      </c>
      <c r="AX137" s="14" t="s">
        <v>81</v>
      </c>
      <c r="AY137" s="253" t="s">
        <v>153</v>
      </c>
    </row>
    <row r="138" s="12" customFormat="1" ht="22.8" customHeight="1">
      <c r="A138" s="12"/>
      <c r="B138" s="193"/>
      <c r="C138" s="194"/>
      <c r="D138" s="195" t="s">
        <v>72</v>
      </c>
      <c r="E138" s="208" t="s">
        <v>186</v>
      </c>
      <c r="F138" s="208" t="s">
        <v>307</v>
      </c>
      <c r="G138" s="194"/>
      <c r="H138" s="194"/>
      <c r="I138" s="197"/>
      <c r="J138" s="197"/>
      <c r="K138" s="209">
        <f>BK138</f>
        <v>0</v>
      </c>
      <c r="L138" s="194"/>
      <c r="M138" s="199"/>
      <c r="N138" s="200"/>
      <c r="O138" s="201"/>
      <c r="P138" s="201"/>
      <c r="Q138" s="202">
        <f>SUM(Q139:Q145)</f>
        <v>0</v>
      </c>
      <c r="R138" s="202">
        <f>SUM(R139:R145)</f>
        <v>0</v>
      </c>
      <c r="S138" s="201"/>
      <c r="T138" s="203">
        <f>SUM(T139:T145)</f>
        <v>0</v>
      </c>
      <c r="U138" s="201"/>
      <c r="V138" s="203">
        <f>SUM(V139:V145)</f>
        <v>161.52240000000001</v>
      </c>
      <c r="W138" s="201"/>
      <c r="X138" s="204">
        <f>SUM(X139:X145)</f>
        <v>0</v>
      </c>
      <c r="Y138" s="12"/>
      <c r="Z138" s="12"/>
      <c r="AA138" s="12"/>
      <c r="AB138" s="12"/>
      <c r="AC138" s="12"/>
      <c r="AD138" s="12"/>
      <c r="AE138" s="12"/>
      <c r="AR138" s="205" t="s">
        <v>81</v>
      </c>
      <c r="AT138" s="206" t="s">
        <v>72</v>
      </c>
      <c r="AU138" s="206" t="s">
        <v>81</v>
      </c>
      <c r="AY138" s="205" t="s">
        <v>153</v>
      </c>
      <c r="BK138" s="207">
        <f>SUM(BK139:BK145)</f>
        <v>0</v>
      </c>
    </row>
    <row r="139" s="2" customFormat="1" ht="24.15" customHeight="1">
      <c r="A139" s="39"/>
      <c r="B139" s="40"/>
      <c r="C139" s="210" t="s">
        <v>232</v>
      </c>
      <c r="D139" s="210" t="s">
        <v>155</v>
      </c>
      <c r="E139" s="211" t="s">
        <v>484</v>
      </c>
      <c r="F139" s="212" t="s">
        <v>485</v>
      </c>
      <c r="G139" s="213" t="s">
        <v>235</v>
      </c>
      <c r="H139" s="214">
        <v>780</v>
      </c>
      <c r="I139" s="215"/>
      <c r="J139" s="215"/>
      <c r="K139" s="216">
        <f>ROUND(P139*H139,2)</f>
        <v>0</v>
      </c>
      <c r="L139" s="217"/>
      <c r="M139" s="45"/>
      <c r="N139" s="218" t="s">
        <v>20</v>
      </c>
      <c r="O139" s="219" t="s">
        <v>42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5"/>
      <c r="T139" s="221">
        <f>S139*H139</f>
        <v>0</v>
      </c>
      <c r="U139" s="221">
        <v>0.098000000000000004</v>
      </c>
      <c r="V139" s="221">
        <f>U139*H139</f>
        <v>76.439999999999998</v>
      </c>
      <c r="W139" s="221">
        <v>0</v>
      </c>
      <c r="X139" s="222">
        <f>W139*H139</f>
        <v>0</v>
      </c>
      <c r="Y139" s="39"/>
      <c r="Z139" s="39"/>
      <c r="AA139" s="39"/>
      <c r="AB139" s="39"/>
      <c r="AC139" s="39"/>
      <c r="AD139" s="39"/>
      <c r="AE139" s="39"/>
      <c r="AR139" s="223" t="s">
        <v>159</v>
      </c>
      <c r="AT139" s="223" t="s">
        <v>155</v>
      </c>
      <c r="AU139" s="223" t="s">
        <v>83</v>
      </c>
      <c r="AY139" s="18" t="s">
        <v>153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8" t="s">
        <v>81</v>
      </c>
      <c r="BK139" s="224">
        <f>ROUND(P139*H139,2)</f>
        <v>0</v>
      </c>
      <c r="BL139" s="18" t="s">
        <v>159</v>
      </c>
      <c r="BM139" s="223" t="s">
        <v>727</v>
      </c>
    </row>
    <row r="140" s="2" customFormat="1">
      <c r="A140" s="39"/>
      <c r="B140" s="40"/>
      <c r="C140" s="41"/>
      <c r="D140" s="225" t="s">
        <v>161</v>
      </c>
      <c r="E140" s="41"/>
      <c r="F140" s="226" t="s">
        <v>487</v>
      </c>
      <c r="G140" s="41"/>
      <c r="H140" s="41"/>
      <c r="I140" s="227"/>
      <c r="J140" s="227"/>
      <c r="K140" s="41"/>
      <c r="L140" s="41"/>
      <c r="M140" s="45"/>
      <c r="N140" s="228"/>
      <c r="O140" s="229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83</v>
      </c>
    </row>
    <row r="141" s="2" customFormat="1">
      <c r="A141" s="39"/>
      <c r="B141" s="40"/>
      <c r="C141" s="41"/>
      <c r="D141" s="230" t="s">
        <v>163</v>
      </c>
      <c r="E141" s="41"/>
      <c r="F141" s="231" t="s">
        <v>488</v>
      </c>
      <c r="G141" s="41"/>
      <c r="H141" s="41"/>
      <c r="I141" s="227"/>
      <c r="J141" s="227"/>
      <c r="K141" s="41"/>
      <c r="L141" s="41"/>
      <c r="M141" s="45"/>
      <c r="N141" s="228"/>
      <c r="O141" s="229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83</v>
      </c>
    </row>
    <row r="142" s="13" customFormat="1">
      <c r="A142" s="13"/>
      <c r="B142" s="232"/>
      <c r="C142" s="233"/>
      <c r="D142" s="225" t="s">
        <v>165</v>
      </c>
      <c r="E142" s="234" t="s">
        <v>418</v>
      </c>
      <c r="F142" s="235" t="s">
        <v>728</v>
      </c>
      <c r="G142" s="233"/>
      <c r="H142" s="236">
        <v>780</v>
      </c>
      <c r="I142" s="237"/>
      <c r="J142" s="237"/>
      <c r="K142" s="233"/>
      <c r="L142" s="233"/>
      <c r="M142" s="238"/>
      <c r="N142" s="239"/>
      <c r="O142" s="240"/>
      <c r="P142" s="240"/>
      <c r="Q142" s="240"/>
      <c r="R142" s="240"/>
      <c r="S142" s="240"/>
      <c r="T142" s="240"/>
      <c r="U142" s="240"/>
      <c r="V142" s="240"/>
      <c r="W142" s="240"/>
      <c r="X142" s="241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83</v>
      </c>
      <c r="AV142" s="13" t="s">
        <v>83</v>
      </c>
      <c r="AW142" s="13" t="s">
        <v>5</v>
      </c>
      <c r="AX142" s="13" t="s">
        <v>81</v>
      </c>
      <c r="AY142" s="242" t="s">
        <v>153</v>
      </c>
    </row>
    <row r="143" s="2" customFormat="1" ht="24.15" customHeight="1">
      <c r="A143" s="39"/>
      <c r="B143" s="40"/>
      <c r="C143" s="254" t="s">
        <v>240</v>
      </c>
      <c r="D143" s="254" t="s">
        <v>303</v>
      </c>
      <c r="E143" s="255" t="s">
        <v>490</v>
      </c>
      <c r="F143" s="256" t="s">
        <v>491</v>
      </c>
      <c r="G143" s="257" t="s">
        <v>235</v>
      </c>
      <c r="H143" s="258">
        <v>787.79999999999995</v>
      </c>
      <c r="I143" s="259"/>
      <c r="J143" s="260"/>
      <c r="K143" s="261">
        <f>ROUND(P143*H143,2)</f>
        <v>0</v>
      </c>
      <c r="L143" s="260"/>
      <c r="M143" s="262"/>
      <c r="N143" s="263" t="s">
        <v>20</v>
      </c>
      <c r="O143" s="219" t="s">
        <v>42</v>
      </c>
      <c r="P143" s="220">
        <f>I143+J143</f>
        <v>0</v>
      </c>
      <c r="Q143" s="220">
        <f>ROUND(I143*H143,2)</f>
        <v>0</v>
      </c>
      <c r="R143" s="220">
        <f>ROUND(J143*H143,2)</f>
        <v>0</v>
      </c>
      <c r="S143" s="85"/>
      <c r="T143" s="221">
        <f>S143*H143</f>
        <v>0</v>
      </c>
      <c r="U143" s="221">
        <v>0.108</v>
      </c>
      <c r="V143" s="221">
        <f>U143*H143</f>
        <v>85.082399999999993</v>
      </c>
      <c r="W143" s="221">
        <v>0</v>
      </c>
      <c r="X143" s="222">
        <f>W143*H143</f>
        <v>0</v>
      </c>
      <c r="Y143" s="39"/>
      <c r="Z143" s="39"/>
      <c r="AA143" s="39"/>
      <c r="AB143" s="39"/>
      <c r="AC143" s="39"/>
      <c r="AD143" s="39"/>
      <c r="AE143" s="39"/>
      <c r="AR143" s="223" t="s">
        <v>204</v>
      </c>
      <c r="AT143" s="223" t="s">
        <v>303</v>
      </c>
      <c r="AU143" s="223" t="s">
        <v>83</v>
      </c>
      <c r="AY143" s="18" t="s">
        <v>153</v>
      </c>
      <c r="BE143" s="224">
        <f>IF(O143="základní",K143,0)</f>
        <v>0</v>
      </c>
      <c r="BF143" s="224">
        <f>IF(O143="snížená",K143,0)</f>
        <v>0</v>
      </c>
      <c r="BG143" s="224">
        <f>IF(O143="zákl. přenesená",K143,0)</f>
        <v>0</v>
      </c>
      <c r="BH143" s="224">
        <f>IF(O143="sníž. přenesená",K143,0)</f>
        <v>0</v>
      </c>
      <c r="BI143" s="224">
        <f>IF(O143="nulová",K143,0)</f>
        <v>0</v>
      </c>
      <c r="BJ143" s="18" t="s">
        <v>81</v>
      </c>
      <c r="BK143" s="224">
        <f>ROUND(P143*H143,2)</f>
        <v>0</v>
      </c>
      <c r="BL143" s="18" t="s">
        <v>159</v>
      </c>
      <c r="BM143" s="223" t="s">
        <v>729</v>
      </c>
    </row>
    <row r="144" s="2" customFormat="1">
      <c r="A144" s="39"/>
      <c r="B144" s="40"/>
      <c r="C144" s="41"/>
      <c r="D144" s="225" t="s">
        <v>161</v>
      </c>
      <c r="E144" s="41"/>
      <c r="F144" s="226" t="s">
        <v>491</v>
      </c>
      <c r="G144" s="41"/>
      <c r="H144" s="41"/>
      <c r="I144" s="227"/>
      <c r="J144" s="227"/>
      <c r="K144" s="41"/>
      <c r="L144" s="41"/>
      <c r="M144" s="45"/>
      <c r="N144" s="228"/>
      <c r="O144" s="229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83</v>
      </c>
    </row>
    <row r="145" s="13" customFormat="1">
      <c r="A145" s="13"/>
      <c r="B145" s="232"/>
      <c r="C145" s="233"/>
      <c r="D145" s="225" t="s">
        <v>165</v>
      </c>
      <c r="E145" s="233"/>
      <c r="F145" s="235" t="s">
        <v>730</v>
      </c>
      <c r="G145" s="233"/>
      <c r="H145" s="236">
        <v>787.79999999999995</v>
      </c>
      <c r="I145" s="237"/>
      <c r="J145" s="237"/>
      <c r="K145" s="233"/>
      <c r="L145" s="233"/>
      <c r="M145" s="238"/>
      <c r="N145" s="239"/>
      <c r="O145" s="240"/>
      <c r="P145" s="240"/>
      <c r="Q145" s="240"/>
      <c r="R145" s="240"/>
      <c r="S145" s="240"/>
      <c r="T145" s="240"/>
      <c r="U145" s="240"/>
      <c r="V145" s="240"/>
      <c r="W145" s="240"/>
      <c r="X145" s="241"/>
      <c r="Y145" s="13"/>
      <c r="Z145" s="13"/>
      <c r="AA145" s="13"/>
      <c r="AB145" s="13"/>
      <c r="AC145" s="13"/>
      <c r="AD145" s="13"/>
      <c r="AE145" s="13"/>
      <c r="AT145" s="242" t="s">
        <v>165</v>
      </c>
      <c r="AU145" s="242" t="s">
        <v>83</v>
      </c>
      <c r="AV145" s="13" t="s">
        <v>83</v>
      </c>
      <c r="AW145" s="13" t="s">
        <v>4</v>
      </c>
      <c r="AX145" s="13" t="s">
        <v>81</v>
      </c>
      <c r="AY145" s="242" t="s">
        <v>153</v>
      </c>
    </row>
    <row r="146" s="12" customFormat="1" ht="22.8" customHeight="1">
      <c r="A146" s="12"/>
      <c r="B146" s="193"/>
      <c r="C146" s="194"/>
      <c r="D146" s="195" t="s">
        <v>72</v>
      </c>
      <c r="E146" s="208" t="s">
        <v>404</v>
      </c>
      <c r="F146" s="208" t="s">
        <v>405</v>
      </c>
      <c r="G146" s="194"/>
      <c r="H146" s="194"/>
      <c r="I146" s="197"/>
      <c r="J146" s="197"/>
      <c r="K146" s="209">
        <f>BK146</f>
        <v>0</v>
      </c>
      <c r="L146" s="194"/>
      <c r="M146" s="199"/>
      <c r="N146" s="200"/>
      <c r="O146" s="201"/>
      <c r="P146" s="201"/>
      <c r="Q146" s="202">
        <f>SUM(Q147:Q152)</f>
        <v>0</v>
      </c>
      <c r="R146" s="202">
        <f>SUM(R147:R152)</f>
        <v>0</v>
      </c>
      <c r="S146" s="201"/>
      <c r="T146" s="203">
        <f>SUM(T147:T152)</f>
        <v>0</v>
      </c>
      <c r="U146" s="201"/>
      <c r="V146" s="203">
        <f>SUM(V147:V152)</f>
        <v>0</v>
      </c>
      <c r="W146" s="201"/>
      <c r="X146" s="204">
        <f>SUM(X147:X152)</f>
        <v>0</v>
      </c>
      <c r="Y146" s="12"/>
      <c r="Z146" s="12"/>
      <c r="AA146" s="12"/>
      <c r="AB146" s="12"/>
      <c r="AC146" s="12"/>
      <c r="AD146" s="12"/>
      <c r="AE146" s="12"/>
      <c r="AR146" s="205" t="s">
        <v>81</v>
      </c>
      <c r="AT146" s="206" t="s">
        <v>72</v>
      </c>
      <c r="AU146" s="206" t="s">
        <v>81</v>
      </c>
      <c r="AY146" s="205" t="s">
        <v>153</v>
      </c>
      <c r="BK146" s="207">
        <f>SUM(BK147:BK152)</f>
        <v>0</v>
      </c>
    </row>
    <row r="147" s="2" customFormat="1" ht="33" customHeight="1">
      <c r="A147" s="39"/>
      <c r="B147" s="40"/>
      <c r="C147" s="210" t="s">
        <v>9</v>
      </c>
      <c r="D147" s="210" t="s">
        <v>155</v>
      </c>
      <c r="E147" s="211" t="s">
        <v>407</v>
      </c>
      <c r="F147" s="212" t="s">
        <v>408</v>
      </c>
      <c r="G147" s="213" t="s">
        <v>273</v>
      </c>
      <c r="H147" s="214">
        <v>689.72900000000004</v>
      </c>
      <c r="I147" s="215"/>
      <c r="J147" s="215"/>
      <c r="K147" s="216">
        <f>ROUND(P147*H147,2)</f>
        <v>0</v>
      </c>
      <c r="L147" s="217"/>
      <c r="M147" s="45"/>
      <c r="N147" s="218" t="s">
        <v>20</v>
      </c>
      <c r="O147" s="219" t="s">
        <v>42</v>
      </c>
      <c r="P147" s="220">
        <f>I147+J147</f>
        <v>0</v>
      </c>
      <c r="Q147" s="220">
        <f>ROUND(I147*H147,2)</f>
        <v>0</v>
      </c>
      <c r="R147" s="220">
        <f>ROUND(J147*H147,2)</f>
        <v>0</v>
      </c>
      <c r="S147" s="85"/>
      <c r="T147" s="221">
        <f>S147*H147</f>
        <v>0</v>
      </c>
      <c r="U147" s="221">
        <v>0</v>
      </c>
      <c r="V147" s="221">
        <f>U147*H147</f>
        <v>0</v>
      </c>
      <c r="W147" s="221">
        <v>0</v>
      </c>
      <c r="X147" s="222">
        <f>W147*H147</f>
        <v>0</v>
      </c>
      <c r="Y147" s="39"/>
      <c r="Z147" s="39"/>
      <c r="AA147" s="39"/>
      <c r="AB147" s="39"/>
      <c r="AC147" s="39"/>
      <c r="AD147" s="39"/>
      <c r="AE147" s="39"/>
      <c r="AR147" s="223" t="s">
        <v>159</v>
      </c>
      <c r="AT147" s="223" t="s">
        <v>155</v>
      </c>
      <c r="AU147" s="223" t="s">
        <v>83</v>
      </c>
      <c r="AY147" s="18" t="s">
        <v>153</v>
      </c>
      <c r="BE147" s="224">
        <f>IF(O147="základní",K147,0)</f>
        <v>0</v>
      </c>
      <c r="BF147" s="224">
        <f>IF(O147="snížená",K147,0)</f>
        <v>0</v>
      </c>
      <c r="BG147" s="224">
        <f>IF(O147="zákl. přenesená",K147,0)</f>
        <v>0</v>
      </c>
      <c r="BH147" s="224">
        <f>IF(O147="sníž. přenesená",K147,0)</f>
        <v>0</v>
      </c>
      <c r="BI147" s="224">
        <f>IF(O147="nulová",K147,0)</f>
        <v>0</v>
      </c>
      <c r="BJ147" s="18" t="s">
        <v>81</v>
      </c>
      <c r="BK147" s="224">
        <f>ROUND(P147*H147,2)</f>
        <v>0</v>
      </c>
      <c r="BL147" s="18" t="s">
        <v>159</v>
      </c>
      <c r="BM147" s="223" t="s">
        <v>731</v>
      </c>
    </row>
    <row r="148" s="2" customFormat="1">
      <c r="A148" s="39"/>
      <c r="B148" s="40"/>
      <c r="C148" s="41"/>
      <c r="D148" s="225" t="s">
        <v>161</v>
      </c>
      <c r="E148" s="41"/>
      <c r="F148" s="226" t="s">
        <v>410</v>
      </c>
      <c r="G148" s="41"/>
      <c r="H148" s="41"/>
      <c r="I148" s="227"/>
      <c r="J148" s="227"/>
      <c r="K148" s="41"/>
      <c r="L148" s="41"/>
      <c r="M148" s="45"/>
      <c r="N148" s="228"/>
      <c r="O148" s="229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83</v>
      </c>
    </row>
    <row r="149" s="2" customFormat="1">
      <c r="A149" s="39"/>
      <c r="B149" s="40"/>
      <c r="C149" s="41"/>
      <c r="D149" s="230" t="s">
        <v>163</v>
      </c>
      <c r="E149" s="41"/>
      <c r="F149" s="231" t="s">
        <v>411</v>
      </c>
      <c r="G149" s="41"/>
      <c r="H149" s="41"/>
      <c r="I149" s="227"/>
      <c r="J149" s="227"/>
      <c r="K149" s="41"/>
      <c r="L149" s="41"/>
      <c r="M149" s="45"/>
      <c r="N149" s="228"/>
      <c r="O149" s="229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83</v>
      </c>
    </row>
    <row r="150" s="2" customFormat="1" ht="33" customHeight="1">
      <c r="A150" s="39"/>
      <c r="B150" s="40"/>
      <c r="C150" s="210" t="s">
        <v>256</v>
      </c>
      <c r="D150" s="210" t="s">
        <v>155</v>
      </c>
      <c r="E150" s="211" t="s">
        <v>413</v>
      </c>
      <c r="F150" s="212" t="s">
        <v>414</v>
      </c>
      <c r="G150" s="213" t="s">
        <v>273</v>
      </c>
      <c r="H150" s="214">
        <v>689.72900000000004</v>
      </c>
      <c r="I150" s="215"/>
      <c r="J150" s="215"/>
      <c r="K150" s="216">
        <f>ROUND(P150*H150,2)</f>
        <v>0</v>
      </c>
      <c r="L150" s="217"/>
      <c r="M150" s="45"/>
      <c r="N150" s="218" t="s">
        <v>20</v>
      </c>
      <c r="O150" s="219" t="s">
        <v>42</v>
      </c>
      <c r="P150" s="220">
        <f>I150+J150</f>
        <v>0</v>
      </c>
      <c r="Q150" s="220">
        <f>ROUND(I150*H150,2)</f>
        <v>0</v>
      </c>
      <c r="R150" s="220">
        <f>ROUND(J150*H150,2)</f>
        <v>0</v>
      </c>
      <c r="S150" s="85"/>
      <c r="T150" s="221">
        <f>S150*H150</f>
        <v>0</v>
      </c>
      <c r="U150" s="221">
        <v>0</v>
      </c>
      <c r="V150" s="221">
        <f>U150*H150</f>
        <v>0</v>
      </c>
      <c r="W150" s="221">
        <v>0</v>
      </c>
      <c r="X150" s="222">
        <f>W150*H150</f>
        <v>0</v>
      </c>
      <c r="Y150" s="39"/>
      <c r="Z150" s="39"/>
      <c r="AA150" s="39"/>
      <c r="AB150" s="39"/>
      <c r="AC150" s="39"/>
      <c r="AD150" s="39"/>
      <c r="AE150" s="39"/>
      <c r="AR150" s="223" t="s">
        <v>159</v>
      </c>
      <c r="AT150" s="223" t="s">
        <v>155</v>
      </c>
      <c r="AU150" s="223" t="s">
        <v>83</v>
      </c>
      <c r="AY150" s="18" t="s">
        <v>153</v>
      </c>
      <c r="BE150" s="224">
        <f>IF(O150="základní",K150,0)</f>
        <v>0</v>
      </c>
      <c r="BF150" s="224">
        <f>IF(O150="snížená",K150,0)</f>
        <v>0</v>
      </c>
      <c r="BG150" s="224">
        <f>IF(O150="zákl. přenesená",K150,0)</f>
        <v>0</v>
      </c>
      <c r="BH150" s="224">
        <f>IF(O150="sníž. přenesená",K150,0)</f>
        <v>0</v>
      </c>
      <c r="BI150" s="224">
        <f>IF(O150="nulová",K150,0)</f>
        <v>0</v>
      </c>
      <c r="BJ150" s="18" t="s">
        <v>81</v>
      </c>
      <c r="BK150" s="224">
        <f>ROUND(P150*H150,2)</f>
        <v>0</v>
      </c>
      <c r="BL150" s="18" t="s">
        <v>159</v>
      </c>
      <c r="BM150" s="223" t="s">
        <v>732</v>
      </c>
    </row>
    <row r="151" s="2" customFormat="1">
      <c r="A151" s="39"/>
      <c r="B151" s="40"/>
      <c r="C151" s="41"/>
      <c r="D151" s="225" t="s">
        <v>161</v>
      </c>
      <c r="E151" s="41"/>
      <c r="F151" s="226" t="s">
        <v>416</v>
      </c>
      <c r="G151" s="41"/>
      <c r="H151" s="41"/>
      <c r="I151" s="227"/>
      <c r="J151" s="227"/>
      <c r="K151" s="41"/>
      <c r="L151" s="41"/>
      <c r="M151" s="45"/>
      <c r="N151" s="228"/>
      <c r="O151" s="229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161</v>
      </c>
      <c r="AU151" s="18" t="s">
        <v>83</v>
      </c>
    </row>
    <row r="152" s="2" customFormat="1">
      <c r="A152" s="39"/>
      <c r="B152" s="40"/>
      <c r="C152" s="41"/>
      <c r="D152" s="230" t="s">
        <v>163</v>
      </c>
      <c r="E152" s="41"/>
      <c r="F152" s="231" t="s">
        <v>417</v>
      </c>
      <c r="G152" s="41"/>
      <c r="H152" s="41"/>
      <c r="I152" s="227"/>
      <c r="J152" s="227"/>
      <c r="K152" s="41"/>
      <c r="L152" s="41"/>
      <c r="M152" s="45"/>
      <c r="N152" s="264"/>
      <c r="O152" s="265"/>
      <c r="P152" s="266"/>
      <c r="Q152" s="266"/>
      <c r="R152" s="266"/>
      <c r="S152" s="266"/>
      <c r="T152" s="266"/>
      <c r="U152" s="266"/>
      <c r="V152" s="266"/>
      <c r="W152" s="266"/>
      <c r="X152" s="267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83</v>
      </c>
    </row>
    <row r="153" s="2" customFormat="1" ht="6.96" customHeight="1">
      <c r="A153" s="39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45"/>
      <c r="N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mXS90oV4DOg+J2qbds27U5YZ9bvNhwkEWsU3UbExefn2YvER4ej5NkU4i8ZalQ3JYn7jfo+zObhG9Nb98VIjhA==" hashValue="2/zgFgDjYoPIdkhhckN7eBQRCvFkhTZ2MRLgp98bSiF2PEMzpVj/USr8uR7MfRBcyA1X2QIClawdCp3zUDrEJg==" algorithmName="SHA-512" password="CC35"/>
  <autoFilter ref="C85:L152"/>
  <mergeCells count="9">
    <mergeCell ref="E7:H7"/>
    <mergeCell ref="E9:H9"/>
    <mergeCell ref="E18:H18"/>
    <mergeCell ref="E27:H27"/>
    <mergeCell ref="E50:H50"/>
    <mergeCell ref="E52:H52"/>
    <mergeCell ref="E76:H76"/>
    <mergeCell ref="E78:H78"/>
    <mergeCell ref="M2:Z2"/>
  </mergeCells>
  <hyperlinks>
    <hyperlink ref="F91" r:id="rId1" display="https://podminky.urs.cz/item/CS_URS_2024_01/180405111"/>
    <hyperlink ref="F98" r:id="rId2" display="https://podminky.urs.cz/item/CS_URS_2024_01/181351113"/>
    <hyperlink ref="F105" r:id="rId3" display="https://podminky.urs.cz/item/CS_URS_2024_01/181451131"/>
    <hyperlink ref="F112" r:id="rId4" display="https://podminky.urs.cz/item/CS_URS_2024_01/181951112"/>
    <hyperlink ref="F116" r:id="rId5" display="https://podminky.urs.cz/item/CS_URS_2024_01/184813511"/>
    <hyperlink ref="F120" r:id="rId6" display="https://podminky.urs.cz/item/CS_URS_2024_01/185804312"/>
    <hyperlink ref="F124" r:id="rId7" display="https://podminky.urs.cz/item/CS_URS_2024_01/185851121"/>
    <hyperlink ref="F128" r:id="rId8" display="https://podminky.urs.cz/item/CS_URS_2024_01/185851129"/>
    <hyperlink ref="F133" r:id="rId9" display="https://podminky.urs.cz/item/CS_URS_2024_01/464511111"/>
    <hyperlink ref="F141" r:id="rId10" display="https://podminky.urs.cz/item/CS_URS_2024_01/596412213"/>
    <hyperlink ref="F149" r:id="rId11" display="https://podminky.urs.cz/item/CS_URS_2024_01/998225111"/>
    <hyperlink ref="F152" r:id="rId12" display="https://podminky.urs.cz/item/CS_URS_2024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101</v>
      </c>
      <c r="AZ2" s="130" t="s">
        <v>112</v>
      </c>
      <c r="BA2" s="130" t="s">
        <v>20</v>
      </c>
      <c r="BB2" s="130" t="s">
        <v>20</v>
      </c>
      <c r="BC2" s="130" t="s">
        <v>733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  <c r="AZ3" s="130" t="s">
        <v>533</v>
      </c>
      <c r="BA3" s="130" t="s">
        <v>20</v>
      </c>
      <c r="BB3" s="130" t="s">
        <v>20</v>
      </c>
      <c r="BC3" s="130" t="s">
        <v>734</v>
      </c>
      <c r="BD3" s="130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  <c r="AZ4" s="130" t="s">
        <v>535</v>
      </c>
      <c r="BA4" s="130" t="s">
        <v>20</v>
      </c>
      <c r="BB4" s="130" t="s">
        <v>20</v>
      </c>
      <c r="BC4" s="130" t="s">
        <v>735</v>
      </c>
      <c r="BD4" s="130" t="s">
        <v>83</v>
      </c>
    </row>
    <row r="5" s="1" customFormat="1" ht="6.96" customHeight="1">
      <c r="B5" s="21"/>
      <c r="M5" s="21"/>
      <c r="AZ5" s="130" t="s">
        <v>537</v>
      </c>
      <c r="BA5" s="130" t="s">
        <v>20</v>
      </c>
      <c r="BB5" s="130" t="s">
        <v>20</v>
      </c>
      <c r="BC5" s="130" t="s">
        <v>736</v>
      </c>
      <c r="BD5" s="130" t="s">
        <v>83</v>
      </c>
    </row>
    <row r="6" s="1" customFormat="1" ht="12" customHeight="1">
      <c r="B6" s="21"/>
      <c r="D6" s="135" t="s">
        <v>17</v>
      </c>
      <c r="M6" s="21"/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737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ROUND(K88,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ROUND((SUM(BE88:BE237)),  2)</f>
        <v>0</v>
      </c>
      <c r="G35" s="39"/>
      <c r="H35" s="39"/>
      <c r="I35" s="151">
        <v>0.20999999999999999</v>
      </c>
      <c r="J35" s="39"/>
      <c r="K35" s="146">
        <f>ROUND(((SUM(BE88:BE237))*I35),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ROUND((SUM(BF88:BF237)),  2)</f>
        <v>0</v>
      </c>
      <c r="G36" s="39"/>
      <c r="H36" s="39"/>
      <c r="I36" s="151">
        <v>0.14999999999999999</v>
      </c>
      <c r="J36" s="39"/>
      <c r="K36" s="146">
        <f>ROUND(((SUM(BF88:BF237))*I36),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ROUND((SUM(BG88:BG237)),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ROUND((SUM(BH88:BH237)),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ROUND((SUM(BI88:BI237)),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112 - Propustek P11 DN 1000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Q88</f>
        <v>0</v>
      </c>
      <c r="J61" s="103">
        <f>R88</f>
        <v>0</v>
      </c>
      <c r="K61" s="103">
        <f>K88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128</v>
      </c>
      <c r="E62" s="171"/>
      <c r="F62" s="171"/>
      <c r="G62" s="171"/>
      <c r="H62" s="171"/>
      <c r="I62" s="172">
        <f>Q89</f>
        <v>0</v>
      </c>
      <c r="J62" s="172">
        <f>R89</f>
        <v>0</v>
      </c>
      <c r="K62" s="172">
        <f>K89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8">
        <f>Q90</f>
        <v>0</v>
      </c>
      <c r="J63" s="178">
        <f>R90</f>
        <v>0</v>
      </c>
      <c r="K63" s="178">
        <f>K90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540</v>
      </c>
      <c r="E64" s="177"/>
      <c r="F64" s="177"/>
      <c r="G64" s="177"/>
      <c r="H64" s="177"/>
      <c r="I64" s="178">
        <f>Q131</f>
        <v>0</v>
      </c>
      <c r="J64" s="178">
        <f>R131</f>
        <v>0</v>
      </c>
      <c r="K64" s="178">
        <f>K131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541</v>
      </c>
      <c r="E65" s="177"/>
      <c r="F65" s="177"/>
      <c r="G65" s="177"/>
      <c r="H65" s="177"/>
      <c r="I65" s="178">
        <f>Q165</f>
        <v>0</v>
      </c>
      <c r="J65" s="178">
        <f>R165</f>
        <v>0</v>
      </c>
      <c r="K65" s="178">
        <f>K165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423</v>
      </c>
      <c r="E66" s="177"/>
      <c r="F66" s="177"/>
      <c r="G66" s="177"/>
      <c r="H66" s="177"/>
      <c r="I66" s="178">
        <f>Q193</f>
        <v>0</v>
      </c>
      <c r="J66" s="178">
        <f>R193</f>
        <v>0</v>
      </c>
      <c r="K66" s="178">
        <f>K193</f>
        <v>0</v>
      </c>
      <c r="L66" s="175"/>
      <c r="M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131</v>
      </c>
      <c r="E67" s="177"/>
      <c r="F67" s="177"/>
      <c r="G67" s="177"/>
      <c r="H67" s="177"/>
      <c r="I67" s="178">
        <f>Q216</f>
        <v>0</v>
      </c>
      <c r="J67" s="178">
        <f>R216</f>
        <v>0</v>
      </c>
      <c r="K67" s="178">
        <f>K216</f>
        <v>0</v>
      </c>
      <c r="L67" s="175"/>
      <c r="M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133</v>
      </c>
      <c r="E68" s="177"/>
      <c r="F68" s="177"/>
      <c r="G68" s="177"/>
      <c r="H68" s="177"/>
      <c r="I68" s="178">
        <f>Q231</f>
        <v>0</v>
      </c>
      <c r="J68" s="178">
        <f>R231</f>
        <v>0</v>
      </c>
      <c r="K68" s="178">
        <f>K231</f>
        <v>0</v>
      </c>
      <c r="L68" s="175"/>
      <c r="M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3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3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134</v>
      </c>
      <c r="D75" s="41"/>
      <c r="E75" s="41"/>
      <c r="F75" s="41"/>
      <c r="G75" s="41"/>
      <c r="H75" s="41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63" t="str">
        <f>E7</f>
        <v>Rekonstrukce PC C2, svodný příkop SP1, SP2, propustek P11, novostavba PC C11, rekonstrukce OP1 v k. ú. Kotopeky</v>
      </c>
      <c r="F78" s="33"/>
      <c r="G78" s="33"/>
      <c r="H78" s="33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118</v>
      </c>
      <c r="D79" s="41"/>
      <c r="E79" s="41"/>
      <c r="F79" s="41"/>
      <c r="G79" s="41"/>
      <c r="H79" s="41"/>
      <c r="I79" s="41"/>
      <c r="J79" s="41"/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112 - Propustek P11 DN 1000</v>
      </c>
      <c r="F80" s="41"/>
      <c r="G80" s="41"/>
      <c r="H80" s="41"/>
      <c r="I80" s="41"/>
      <c r="J80" s="41"/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F12</f>
        <v>k. ú. Kotopeky</v>
      </c>
      <c r="G82" s="41"/>
      <c r="H82" s="41"/>
      <c r="I82" s="33" t="s">
        <v>24</v>
      </c>
      <c r="J82" s="73" t="str">
        <f>IF(J12="","",J12)</f>
        <v>25. 1. 2024</v>
      </c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26</v>
      </c>
      <c r="D84" s="41"/>
      <c r="E84" s="41"/>
      <c r="F84" s="28" t="str">
        <f>E15</f>
        <v>SPÚ ČR – pobočka Beroun</v>
      </c>
      <c r="G84" s="41"/>
      <c r="H84" s="41"/>
      <c r="I84" s="33" t="s">
        <v>32</v>
      </c>
      <c r="J84" s="37" t="str">
        <f>E21</f>
        <v xml:space="preserve"> </v>
      </c>
      <c r="K84" s="41"/>
      <c r="L84" s="41"/>
      <c r="M84" s="13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41"/>
      <c r="M85" s="13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3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0"/>
      <c r="B87" s="181"/>
      <c r="C87" s="182" t="s">
        <v>135</v>
      </c>
      <c r="D87" s="183" t="s">
        <v>56</v>
      </c>
      <c r="E87" s="183" t="s">
        <v>52</v>
      </c>
      <c r="F87" s="183" t="s">
        <v>53</v>
      </c>
      <c r="G87" s="183" t="s">
        <v>136</v>
      </c>
      <c r="H87" s="183" t="s">
        <v>137</v>
      </c>
      <c r="I87" s="183" t="s">
        <v>138</v>
      </c>
      <c r="J87" s="183" t="s">
        <v>139</v>
      </c>
      <c r="K87" s="184" t="s">
        <v>126</v>
      </c>
      <c r="L87" s="185" t="s">
        <v>140</v>
      </c>
      <c r="M87" s="186"/>
      <c r="N87" s="93" t="s">
        <v>20</v>
      </c>
      <c r="O87" s="94" t="s">
        <v>41</v>
      </c>
      <c r="P87" s="94" t="s">
        <v>141</v>
      </c>
      <c r="Q87" s="94" t="s">
        <v>142</v>
      </c>
      <c r="R87" s="94" t="s">
        <v>143</v>
      </c>
      <c r="S87" s="94" t="s">
        <v>144</v>
      </c>
      <c r="T87" s="94" t="s">
        <v>145</v>
      </c>
      <c r="U87" s="94" t="s">
        <v>146</v>
      </c>
      <c r="V87" s="94" t="s">
        <v>147</v>
      </c>
      <c r="W87" s="94" t="s">
        <v>148</v>
      </c>
      <c r="X87" s="95" t="s">
        <v>149</v>
      </c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41"/>
      <c r="K88" s="187">
        <f>BK88</f>
        <v>0</v>
      </c>
      <c r="L88" s="41"/>
      <c r="M88" s="45"/>
      <c r="N88" s="96"/>
      <c r="O88" s="188"/>
      <c r="P88" s="97"/>
      <c r="Q88" s="189">
        <f>Q89</f>
        <v>0</v>
      </c>
      <c r="R88" s="189">
        <f>R89</f>
        <v>0</v>
      </c>
      <c r="S88" s="97"/>
      <c r="T88" s="190">
        <f>T89</f>
        <v>0</v>
      </c>
      <c r="U88" s="97"/>
      <c r="V88" s="190">
        <f>V89</f>
        <v>201.60789534999998</v>
      </c>
      <c r="W88" s="97"/>
      <c r="X88" s="191">
        <f>X89</f>
        <v>0</v>
      </c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127</v>
      </c>
      <c r="BK88" s="192">
        <f>BK89</f>
        <v>0</v>
      </c>
    </row>
    <row r="89" s="12" customFormat="1" ht="25.92" customHeight="1">
      <c r="A89" s="12"/>
      <c r="B89" s="193"/>
      <c r="C89" s="194"/>
      <c r="D89" s="195" t="s">
        <v>72</v>
      </c>
      <c r="E89" s="196" t="s">
        <v>151</v>
      </c>
      <c r="F89" s="196" t="s">
        <v>152</v>
      </c>
      <c r="G89" s="194"/>
      <c r="H89" s="194"/>
      <c r="I89" s="197"/>
      <c r="J89" s="197"/>
      <c r="K89" s="198">
        <f>BK89</f>
        <v>0</v>
      </c>
      <c r="L89" s="194"/>
      <c r="M89" s="199"/>
      <c r="N89" s="200"/>
      <c r="O89" s="201"/>
      <c r="P89" s="201"/>
      <c r="Q89" s="202">
        <f>Q90+Q131+Q165+Q193+Q216+Q231</f>
        <v>0</v>
      </c>
      <c r="R89" s="202">
        <f>R90+R131+R165+R193+R216+R231</f>
        <v>0</v>
      </c>
      <c r="S89" s="201"/>
      <c r="T89" s="203">
        <f>T90+T131+T165+T193+T216+T231</f>
        <v>0</v>
      </c>
      <c r="U89" s="201"/>
      <c r="V89" s="203">
        <f>V90+V131+V165+V193+V216+V231</f>
        <v>201.60789534999998</v>
      </c>
      <c r="W89" s="201"/>
      <c r="X89" s="204">
        <f>X90+X131+X165+X193+X216+X231</f>
        <v>0</v>
      </c>
      <c r="Y89" s="12"/>
      <c r="Z89" s="12"/>
      <c r="AA89" s="12"/>
      <c r="AB89" s="12"/>
      <c r="AC89" s="12"/>
      <c r="AD89" s="12"/>
      <c r="AE89" s="12"/>
      <c r="AR89" s="205" t="s">
        <v>81</v>
      </c>
      <c r="AT89" s="206" t="s">
        <v>72</v>
      </c>
      <c r="AU89" s="206" t="s">
        <v>73</v>
      </c>
      <c r="AY89" s="205" t="s">
        <v>153</v>
      </c>
      <c r="BK89" s="207">
        <f>BK90+BK131+BK165+BK193+BK216+BK231</f>
        <v>0</v>
      </c>
    </row>
    <row r="90" s="12" customFormat="1" ht="22.8" customHeight="1">
      <c r="A90" s="12"/>
      <c r="B90" s="193"/>
      <c r="C90" s="194"/>
      <c r="D90" s="195" t="s">
        <v>72</v>
      </c>
      <c r="E90" s="208" t="s">
        <v>81</v>
      </c>
      <c r="F90" s="208" t="s">
        <v>154</v>
      </c>
      <c r="G90" s="194"/>
      <c r="H90" s="194"/>
      <c r="I90" s="197"/>
      <c r="J90" s="197"/>
      <c r="K90" s="209">
        <f>BK90</f>
        <v>0</v>
      </c>
      <c r="L90" s="194"/>
      <c r="M90" s="199"/>
      <c r="N90" s="200"/>
      <c r="O90" s="201"/>
      <c r="P90" s="201"/>
      <c r="Q90" s="202">
        <f>SUM(Q91:Q130)</f>
        <v>0</v>
      </c>
      <c r="R90" s="202">
        <f>SUM(R91:R130)</f>
        <v>0</v>
      </c>
      <c r="S90" s="201"/>
      <c r="T90" s="203">
        <f>SUM(T91:T130)</f>
        <v>0</v>
      </c>
      <c r="U90" s="201"/>
      <c r="V90" s="203">
        <f>SUM(V91:V130)</f>
        <v>0.070386959999999998</v>
      </c>
      <c r="W90" s="201"/>
      <c r="X90" s="204">
        <f>SUM(X91:X130)</f>
        <v>0</v>
      </c>
      <c r="Y90" s="12"/>
      <c r="Z90" s="12"/>
      <c r="AA90" s="12"/>
      <c r="AB90" s="12"/>
      <c r="AC90" s="12"/>
      <c r="AD90" s="12"/>
      <c r="AE90" s="12"/>
      <c r="AR90" s="205" t="s">
        <v>81</v>
      </c>
      <c r="AT90" s="206" t="s">
        <v>72</v>
      </c>
      <c r="AU90" s="206" t="s">
        <v>81</v>
      </c>
      <c r="AY90" s="205" t="s">
        <v>153</v>
      </c>
      <c r="BK90" s="207">
        <f>SUM(BK91:BK130)</f>
        <v>0</v>
      </c>
    </row>
    <row r="91" s="2" customFormat="1" ht="33" customHeight="1">
      <c r="A91" s="39"/>
      <c r="B91" s="40"/>
      <c r="C91" s="210" t="s">
        <v>81</v>
      </c>
      <c r="D91" s="210" t="s">
        <v>155</v>
      </c>
      <c r="E91" s="211" t="s">
        <v>738</v>
      </c>
      <c r="F91" s="212" t="s">
        <v>739</v>
      </c>
      <c r="G91" s="213" t="s">
        <v>243</v>
      </c>
      <c r="H91" s="214">
        <v>4.3600000000000003</v>
      </c>
      <c r="I91" s="215"/>
      <c r="J91" s="215"/>
      <c r="K91" s="216">
        <f>ROUND(P91*H91,2)</f>
        <v>0</v>
      </c>
      <c r="L91" s="217"/>
      <c r="M91" s="45"/>
      <c r="N91" s="218" t="s">
        <v>20</v>
      </c>
      <c r="O91" s="219" t="s">
        <v>42</v>
      </c>
      <c r="P91" s="220">
        <f>I91+J91</f>
        <v>0</v>
      </c>
      <c r="Q91" s="220">
        <f>ROUND(I91*H91,2)</f>
        <v>0</v>
      </c>
      <c r="R91" s="220">
        <f>ROUND(J91*H91,2)</f>
        <v>0</v>
      </c>
      <c r="S91" s="85"/>
      <c r="T91" s="221">
        <f>S91*H91</f>
        <v>0</v>
      </c>
      <c r="U91" s="221">
        <v>0</v>
      </c>
      <c r="V91" s="221">
        <f>U91*H91</f>
        <v>0</v>
      </c>
      <c r="W91" s="221">
        <v>0</v>
      </c>
      <c r="X91" s="222">
        <f>W91*H91</f>
        <v>0</v>
      </c>
      <c r="Y91" s="39"/>
      <c r="Z91" s="39"/>
      <c r="AA91" s="39"/>
      <c r="AB91" s="39"/>
      <c r="AC91" s="39"/>
      <c r="AD91" s="39"/>
      <c r="AE91" s="39"/>
      <c r="AR91" s="223" t="s">
        <v>159</v>
      </c>
      <c r="AT91" s="223" t="s">
        <v>155</v>
      </c>
      <c r="AU91" s="223" t="s">
        <v>83</v>
      </c>
      <c r="AY91" s="18" t="s">
        <v>153</v>
      </c>
      <c r="BE91" s="224">
        <f>IF(O91="základní",K91,0)</f>
        <v>0</v>
      </c>
      <c r="BF91" s="224">
        <f>IF(O91="snížená",K91,0)</f>
        <v>0</v>
      </c>
      <c r="BG91" s="224">
        <f>IF(O91="zákl. přenesená",K91,0)</f>
        <v>0</v>
      </c>
      <c r="BH91" s="224">
        <f>IF(O91="sníž. přenesená",K91,0)</f>
        <v>0</v>
      </c>
      <c r="BI91" s="224">
        <f>IF(O91="nulová",K91,0)</f>
        <v>0</v>
      </c>
      <c r="BJ91" s="18" t="s">
        <v>81</v>
      </c>
      <c r="BK91" s="224">
        <f>ROUND(P91*H91,2)</f>
        <v>0</v>
      </c>
      <c r="BL91" s="18" t="s">
        <v>159</v>
      </c>
      <c r="BM91" s="223" t="s">
        <v>740</v>
      </c>
    </row>
    <row r="92" s="2" customFormat="1">
      <c r="A92" s="39"/>
      <c r="B92" s="40"/>
      <c r="C92" s="41"/>
      <c r="D92" s="225" t="s">
        <v>161</v>
      </c>
      <c r="E92" s="41"/>
      <c r="F92" s="226" t="s">
        <v>741</v>
      </c>
      <c r="G92" s="41"/>
      <c r="H92" s="41"/>
      <c r="I92" s="227"/>
      <c r="J92" s="227"/>
      <c r="K92" s="41"/>
      <c r="L92" s="41"/>
      <c r="M92" s="45"/>
      <c r="N92" s="228"/>
      <c r="O92" s="229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161</v>
      </c>
      <c r="AU92" s="18" t="s">
        <v>83</v>
      </c>
    </row>
    <row r="93" s="2" customFormat="1">
      <c r="A93" s="39"/>
      <c r="B93" s="40"/>
      <c r="C93" s="41"/>
      <c r="D93" s="230" t="s">
        <v>163</v>
      </c>
      <c r="E93" s="41"/>
      <c r="F93" s="231" t="s">
        <v>742</v>
      </c>
      <c r="G93" s="41"/>
      <c r="H93" s="41"/>
      <c r="I93" s="227"/>
      <c r="J93" s="227"/>
      <c r="K93" s="41"/>
      <c r="L93" s="41"/>
      <c r="M93" s="45"/>
      <c r="N93" s="228"/>
      <c r="O93" s="229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163</v>
      </c>
      <c r="AU93" s="18" t="s">
        <v>83</v>
      </c>
    </row>
    <row r="94" s="13" customFormat="1">
      <c r="A94" s="13"/>
      <c r="B94" s="232"/>
      <c r="C94" s="233"/>
      <c r="D94" s="225" t="s">
        <v>165</v>
      </c>
      <c r="E94" s="234" t="s">
        <v>533</v>
      </c>
      <c r="F94" s="235" t="s">
        <v>743</v>
      </c>
      <c r="G94" s="233"/>
      <c r="H94" s="236">
        <v>4.3600000000000003</v>
      </c>
      <c r="I94" s="237"/>
      <c r="J94" s="237"/>
      <c r="K94" s="233"/>
      <c r="L94" s="233"/>
      <c r="M94" s="238"/>
      <c r="N94" s="239"/>
      <c r="O94" s="240"/>
      <c r="P94" s="240"/>
      <c r="Q94" s="240"/>
      <c r="R94" s="240"/>
      <c r="S94" s="240"/>
      <c r="T94" s="240"/>
      <c r="U94" s="240"/>
      <c r="V94" s="240"/>
      <c r="W94" s="240"/>
      <c r="X94" s="241"/>
      <c r="Y94" s="13"/>
      <c r="Z94" s="13"/>
      <c r="AA94" s="13"/>
      <c r="AB94" s="13"/>
      <c r="AC94" s="13"/>
      <c r="AD94" s="13"/>
      <c r="AE94" s="13"/>
      <c r="AT94" s="242" t="s">
        <v>165</v>
      </c>
      <c r="AU94" s="242" t="s">
        <v>83</v>
      </c>
      <c r="AV94" s="13" t="s">
        <v>83</v>
      </c>
      <c r="AW94" s="13" t="s">
        <v>5</v>
      </c>
      <c r="AX94" s="13" t="s">
        <v>81</v>
      </c>
      <c r="AY94" s="242" t="s">
        <v>153</v>
      </c>
    </row>
    <row r="95" s="2" customFormat="1" ht="33" customHeight="1">
      <c r="A95" s="39"/>
      <c r="B95" s="40"/>
      <c r="C95" s="210" t="s">
        <v>83</v>
      </c>
      <c r="D95" s="210" t="s">
        <v>155</v>
      </c>
      <c r="E95" s="211" t="s">
        <v>744</v>
      </c>
      <c r="F95" s="212" t="s">
        <v>745</v>
      </c>
      <c r="G95" s="213" t="s">
        <v>243</v>
      </c>
      <c r="H95" s="214">
        <v>62.965000000000003</v>
      </c>
      <c r="I95" s="215"/>
      <c r="J95" s="215"/>
      <c r="K95" s="216">
        <f>ROUND(P95*H95,2)</f>
        <v>0</v>
      </c>
      <c r="L95" s="217"/>
      <c r="M95" s="45"/>
      <c r="N95" s="218" t="s">
        <v>20</v>
      </c>
      <c r="O95" s="219" t="s">
        <v>42</v>
      </c>
      <c r="P95" s="220">
        <f>I95+J95</f>
        <v>0</v>
      </c>
      <c r="Q95" s="220">
        <f>ROUND(I95*H95,2)</f>
        <v>0</v>
      </c>
      <c r="R95" s="220">
        <f>ROUND(J95*H95,2)</f>
        <v>0</v>
      </c>
      <c r="S95" s="85"/>
      <c r="T95" s="221">
        <f>S95*H95</f>
        <v>0</v>
      </c>
      <c r="U95" s="221">
        <v>0</v>
      </c>
      <c r="V95" s="221">
        <f>U95*H95</f>
        <v>0</v>
      </c>
      <c r="W95" s="221">
        <v>0</v>
      </c>
      <c r="X95" s="222">
        <f>W95*H95</f>
        <v>0</v>
      </c>
      <c r="Y95" s="39"/>
      <c r="Z95" s="39"/>
      <c r="AA95" s="39"/>
      <c r="AB95" s="39"/>
      <c r="AC95" s="39"/>
      <c r="AD95" s="39"/>
      <c r="AE95" s="39"/>
      <c r="AR95" s="223" t="s">
        <v>159</v>
      </c>
      <c r="AT95" s="223" t="s">
        <v>155</v>
      </c>
      <c r="AU95" s="223" t="s">
        <v>83</v>
      </c>
      <c r="AY95" s="18" t="s">
        <v>153</v>
      </c>
      <c r="BE95" s="224">
        <f>IF(O95="základní",K95,0)</f>
        <v>0</v>
      </c>
      <c r="BF95" s="224">
        <f>IF(O95="snížená",K95,0)</f>
        <v>0</v>
      </c>
      <c r="BG95" s="224">
        <f>IF(O95="zákl. přenesená",K95,0)</f>
        <v>0</v>
      </c>
      <c r="BH95" s="224">
        <f>IF(O95="sníž. přenesená",K95,0)</f>
        <v>0</v>
      </c>
      <c r="BI95" s="224">
        <f>IF(O95="nulová",K95,0)</f>
        <v>0</v>
      </c>
      <c r="BJ95" s="18" t="s">
        <v>81</v>
      </c>
      <c r="BK95" s="224">
        <f>ROUND(P95*H95,2)</f>
        <v>0</v>
      </c>
      <c r="BL95" s="18" t="s">
        <v>159</v>
      </c>
      <c r="BM95" s="223" t="s">
        <v>746</v>
      </c>
    </row>
    <row r="96" s="2" customFormat="1">
      <c r="A96" s="39"/>
      <c r="B96" s="40"/>
      <c r="C96" s="41"/>
      <c r="D96" s="225" t="s">
        <v>161</v>
      </c>
      <c r="E96" s="41"/>
      <c r="F96" s="226" t="s">
        <v>747</v>
      </c>
      <c r="G96" s="41"/>
      <c r="H96" s="41"/>
      <c r="I96" s="227"/>
      <c r="J96" s="227"/>
      <c r="K96" s="41"/>
      <c r="L96" s="41"/>
      <c r="M96" s="45"/>
      <c r="N96" s="228"/>
      <c r="O96" s="229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83</v>
      </c>
    </row>
    <row r="97" s="2" customFormat="1">
      <c r="A97" s="39"/>
      <c r="B97" s="40"/>
      <c r="C97" s="41"/>
      <c r="D97" s="230" t="s">
        <v>163</v>
      </c>
      <c r="E97" s="41"/>
      <c r="F97" s="231" t="s">
        <v>748</v>
      </c>
      <c r="G97" s="41"/>
      <c r="H97" s="41"/>
      <c r="I97" s="227"/>
      <c r="J97" s="227"/>
      <c r="K97" s="41"/>
      <c r="L97" s="41"/>
      <c r="M97" s="45"/>
      <c r="N97" s="228"/>
      <c r="O97" s="229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163</v>
      </c>
      <c r="AU97" s="18" t="s">
        <v>83</v>
      </c>
    </row>
    <row r="98" s="13" customFormat="1">
      <c r="A98" s="13"/>
      <c r="B98" s="232"/>
      <c r="C98" s="233"/>
      <c r="D98" s="225" t="s">
        <v>165</v>
      </c>
      <c r="E98" s="234" t="s">
        <v>20</v>
      </c>
      <c r="F98" s="235" t="s">
        <v>749</v>
      </c>
      <c r="G98" s="233"/>
      <c r="H98" s="236">
        <v>28.890999999999998</v>
      </c>
      <c r="I98" s="237"/>
      <c r="J98" s="237"/>
      <c r="K98" s="233"/>
      <c r="L98" s="233"/>
      <c r="M98" s="238"/>
      <c r="N98" s="239"/>
      <c r="O98" s="240"/>
      <c r="P98" s="240"/>
      <c r="Q98" s="240"/>
      <c r="R98" s="240"/>
      <c r="S98" s="240"/>
      <c r="T98" s="240"/>
      <c r="U98" s="240"/>
      <c r="V98" s="240"/>
      <c r="W98" s="240"/>
      <c r="X98" s="241"/>
      <c r="Y98" s="13"/>
      <c r="Z98" s="13"/>
      <c r="AA98" s="13"/>
      <c r="AB98" s="13"/>
      <c r="AC98" s="13"/>
      <c r="AD98" s="13"/>
      <c r="AE98" s="13"/>
      <c r="AT98" s="242" t="s">
        <v>165</v>
      </c>
      <c r="AU98" s="242" t="s">
        <v>83</v>
      </c>
      <c r="AV98" s="13" t="s">
        <v>83</v>
      </c>
      <c r="AW98" s="13" t="s">
        <v>5</v>
      </c>
      <c r="AX98" s="13" t="s">
        <v>73</v>
      </c>
      <c r="AY98" s="242" t="s">
        <v>153</v>
      </c>
    </row>
    <row r="99" s="13" customFormat="1">
      <c r="A99" s="13"/>
      <c r="B99" s="232"/>
      <c r="C99" s="233"/>
      <c r="D99" s="225" t="s">
        <v>165</v>
      </c>
      <c r="E99" s="234" t="s">
        <v>20</v>
      </c>
      <c r="F99" s="235" t="s">
        <v>750</v>
      </c>
      <c r="G99" s="233"/>
      <c r="H99" s="236">
        <v>34.073999999999998</v>
      </c>
      <c r="I99" s="237"/>
      <c r="J99" s="237"/>
      <c r="K99" s="233"/>
      <c r="L99" s="233"/>
      <c r="M99" s="238"/>
      <c r="N99" s="239"/>
      <c r="O99" s="240"/>
      <c r="P99" s="240"/>
      <c r="Q99" s="240"/>
      <c r="R99" s="240"/>
      <c r="S99" s="240"/>
      <c r="T99" s="240"/>
      <c r="U99" s="240"/>
      <c r="V99" s="240"/>
      <c r="W99" s="240"/>
      <c r="X99" s="241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83</v>
      </c>
      <c r="AV99" s="13" t="s">
        <v>83</v>
      </c>
      <c r="AW99" s="13" t="s">
        <v>5</v>
      </c>
      <c r="AX99" s="13" t="s">
        <v>73</v>
      </c>
      <c r="AY99" s="242" t="s">
        <v>153</v>
      </c>
    </row>
    <row r="100" s="14" customFormat="1">
      <c r="A100" s="14"/>
      <c r="B100" s="243"/>
      <c r="C100" s="244"/>
      <c r="D100" s="225" t="s">
        <v>165</v>
      </c>
      <c r="E100" s="245" t="s">
        <v>535</v>
      </c>
      <c r="F100" s="246" t="s">
        <v>249</v>
      </c>
      <c r="G100" s="244"/>
      <c r="H100" s="247">
        <v>62.965000000000003</v>
      </c>
      <c r="I100" s="248"/>
      <c r="J100" s="248"/>
      <c r="K100" s="244"/>
      <c r="L100" s="244"/>
      <c r="M100" s="249"/>
      <c r="N100" s="250"/>
      <c r="O100" s="251"/>
      <c r="P100" s="251"/>
      <c r="Q100" s="251"/>
      <c r="R100" s="251"/>
      <c r="S100" s="251"/>
      <c r="T100" s="251"/>
      <c r="U100" s="251"/>
      <c r="V100" s="251"/>
      <c r="W100" s="251"/>
      <c r="X100" s="252"/>
      <c r="Y100" s="14"/>
      <c r="Z100" s="14"/>
      <c r="AA100" s="14"/>
      <c r="AB100" s="14"/>
      <c r="AC100" s="14"/>
      <c r="AD100" s="14"/>
      <c r="AE100" s="14"/>
      <c r="AT100" s="253" t="s">
        <v>165</v>
      </c>
      <c r="AU100" s="253" t="s">
        <v>83</v>
      </c>
      <c r="AV100" s="14" t="s">
        <v>159</v>
      </c>
      <c r="AW100" s="14" t="s">
        <v>5</v>
      </c>
      <c r="AX100" s="14" t="s">
        <v>81</v>
      </c>
      <c r="AY100" s="253" t="s">
        <v>153</v>
      </c>
    </row>
    <row r="101" s="2" customFormat="1" ht="21.75" customHeight="1">
      <c r="A101" s="39"/>
      <c r="B101" s="40"/>
      <c r="C101" s="210" t="s">
        <v>173</v>
      </c>
      <c r="D101" s="210" t="s">
        <v>155</v>
      </c>
      <c r="E101" s="211" t="s">
        <v>554</v>
      </c>
      <c r="F101" s="212" t="s">
        <v>555</v>
      </c>
      <c r="G101" s="213" t="s">
        <v>235</v>
      </c>
      <c r="H101" s="214">
        <v>83.793999999999997</v>
      </c>
      <c r="I101" s="215"/>
      <c r="J101" s="215"/>
      <c r="K101" s="216">
        <f>ROUND(P101*H101,2)</f>
        <v>0</v>
      </c>
      <c r="L101" s="217"/>
      <c r="M101" s="45"/>
      <c r="N101" s="218" t="s">
        <v>20</v>
      </c>
      <c r="O101" s="219" t="s">
        <v>42</v>
      </c>
      <c r="P101" s="220">
        <f>I101+J101</f>
        <v>0</v>
      </c>
      <c r="Q101" s="220">
        <f>ROUND(I101*H101,2)</f>
        <v>0</v>
      </c>
      <c r="R101" s="220">
        <f>ROUND(J101*H101,2)</f>
        <v>0</v>
      </c>
      <c r="S101" s="85"/>
      <c r="T101" s="221">
        <f>S101*H101</f>
        <v>0</v>
      </c>
      <c r="U101" s="221">
        <v>0.00084000000000000003</v>
      </c>
      <c r="V101" s="221">
        <f>U101*H101</f>
        <v>0.070386959999999998</v>
      </c>
      <c r="W101" s="221">
        <v>0</v>
      </c>
      <c r="X101" s="222">
        <f>W101*H101</f>
        <v>0</v>
      </c>
      <c r="Y101" s="39"/>
      <c r="Z101" s="39"/>
      <c r="AA101" s="39"/>
      <c r="AB101" s="39"/>
      <c r="AC101" s="39"/>
      <c r="AD101" s="39"/>
      <c r="AE101" s="39"/>
      <c r="AR101" s="223" t="s">
        <v>159</v>
      </c>
      <c r="AT101" s="223" t="s">
        <v>155</v>
      </c>
      <c r="AU101" s="223" t="s">
        <v>83</v>
      </c>
      <c r="AY101" s="18" t="s">
        <v>153</v>
      </c>
      <c r="BE101" s="224">
        <f>IF(O101="základní",K101,0)</f>
        <v>0</v>
      </c>
      <c r="BF101" s="224">
        <f>IF(O101="snížená",K101,0)</f>
        <v>0</v>
      </c>
      <c r="BG101" s="224">
        <f>IF(O101="zákl. přenesená",K101,0)</f>
        <v>0</v>
      </c>
      <c r="BH101" s="224">
        <f>IF(O101="sníž. přenesená",K101,0)</f>
        <v>0</v>
      </c>
      <c r="BI101" s="224">
        <f>IF(O101="nulová",K101,0)</f>
        <v>0</v>
      </c>
      <c r="BJ101" s="18" t="s">
        <v>81</v>
      </c>
      <c r="BK101" s="224">
        <f>ROUND(P101*H101,2)</f>
        <v>0</v>
      </c>
      <c r="BL101" s="18" t="s">
        <v>159</v>
      </c>
      <c r="BM101" s="223" t="s">
        <v>751</v>
      </c>
    </row>
    <row r="102" s="2" customFormat="1">
      <c r="A102" s="39"/>
      <c r="B102" s="40"/>
      <c r="C102" s="41"/>
      <c r="D102" s="225" t="s">
        <v>161</v>
      </c>
      <c r="E102" s="41"/>
      <c r="F102" s="226" t="s">
        <v>557</v>
      </c>
      <c r="G102" s="41"/>
      <c r="H102" s="41"/>
      <c r="I102" s="227"/>
      <c r="J102" s="227"/>
      <c r="K102" s="41"/>
      <c r="L102" s="41"/>
      <c r="M102" s="45"/>
      <c r="N102" s="228"/>
      <c r="O102" s="229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161</v>
      </c>
      <c r="AU102" s="18" t="s">
        <v>83</v>
      </c>
    </row>
    <row r="103" s="2" customFormat="1">
      <c r="A103" s="39"/>
      <c r="B103" s="40"/>
      <c r="C103" s="41"/>
      <c r="D103" s="230" t="s">
        <v>163</v>
      </c>
      <c r="E103" s="41"/>
      <c r="F103" s="231" t="s">
        <v>558</v>
      </c>
      <c r="G103" s="41"/>
      <c r="H103" s="41"/>
      <c r="I103" s="227"/>
      <c r="J103" s="227"/>
      <c r="K103" s="41"/>
      <c r="L103" s="41"/>
      <c r="M103" s="45"/>
      <c r="N103" s="228"/>
      <c r="O103" s="229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83</v>
      </c>
    </row>
    <row r="104" s="13" customFormat="1">
      <c r="A104" s="13"/>
      <c r="B104" s="232"/>
      <c r="C104" s="233"/>
      <c r="D104" s="225" t="s">
        <v>165</v>
      </c>
      <c r="E104" s="234" t="s">
        <v>20</v>
      </c>
      <c r="F104" s="235" t="s">
        <v>752</v>
      </c>
      <c r="G104" s="233"/>
      <c r="H104" s="236">
        <v>17.440000000000001</v>
      </c>
      <c r="I104" s="237"/>
      <c r="J104" s="237"/>
      <c r="K104" s="233"/>
      <c r="L104" s="233"/>
      <c r="M104" s="238"/>
      <c r="N104" s="239"/>
      <c r="O104" s="240"/>
      <c r="P104" s="240"/>
      <c r="Q104" s="240"/>
      <c r="R104" s="240"/>
      <c r="S104" s="240"/>
      <c r="T104" s="240"/>
      <c r="U104" s="240"/>
      <c r="V104" s="240"/>
      <c r="W104" s="240"/>
      <c r="X104" s="241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83</v>
      </c>
      <c r="AV104" s="13" t="s">
        <v>83</v>
      </c>
      <c r="AW104" s="13" t="s">
        <v>5</v>
      </c>
      <c r="AX104" s="13" t="s">
        <v>73</v>
      </c>
      <c r="AY104" s="242" t="s">
        <v>153</v>
      </c>
    </row>
    <row r="105" s="13" customFormat="1">
      <c r="A105" s="13"/>
      <c r="B105" s="232"/>
      <c r="C105" s="233"/>
      <c r="D105" s="225" t="s">
        <v>165</v>
      </c>
      <c r="E105" s="234" t="s">
        <v>20</v>
      </c>
      <c r="F105" s="235" t="s">
        <v>753</v>
      </c>
      <c r="G105" s="233"/>
      <c r="H105" s="236">
        <v>32.280000000000001</v>
      </c>
      <c r="I105" s="237"/>
      <c r="J105" s="237"/>
      <c r="K105" s="233"/>
      <c r="L105" s="233"/>
      <c r="M105" s="238"/>
      <c r="N105" s="239"/>
      <c r="O105" s="240"/>
      <c r="P105" s="240"/>
      <c r="Q105" s="240"/>
      <c r="R105" s="240"/>
      <c r="S105" s="240"/>
      <c r="T105" s="240"/>
      <c r="U105" s="240"/>
      <c r="V105" s="240"/>
      <c r="W105" s="240"/>
      <c r="X105" s="241"/>
      <c r="Y105" s="13"/>
      <c r="Z105" s="13"/>
      <c r="AA105" s="13"/>
      <c r="AB105" s="13"/>
      <c r="AC105" s="13"/>
      <c r="AD105" s="13"/>
      <c r="AE105" s="13"/>
      <c r="AT105" s="242" t="s">
        <v>165</v>
      </c>
      <c r="AU105" s="242" t="s">
        <v>83</v>
      </c>
      <c r="AV105" s="13" t="s">
        <v>83</v>
      </c>
      <c r="AW105" s="13" t="s">
        <v>5</v>
      </c>
      <c r="AX105" s="13" t="s">
        <v>73</v>
      </c>
      <c r="AY105" s="242" t="s">
        <v>153</v>
      </c>
    </row>
    <row r="106" s="13" customFormat="1">
      <c r="A106" s="13"/>
      <c r="B106" s="232"/>
      <c r="C106" s="233"/>
      <c r="D106" s="225" t="s">
        <v>165</v>
      </c>
      <c r="E106" s="234" t="s">
        <v>20</v>
      </c>
      <c r="F106" s="235" t="s">
        <v>754</v>
      </c>
      <c r="G106" s="233"/>
      <c r="H106" s="236">
        <v>34.073999999999998</v>
      </c>
      <c r="I106" s="237"/>
      <c r="J106" s="237"/>
      <c r="K106" s="233"/>
      <c r="L106" s="233"/>
      <c r="M106" s="238"/>
      <c r="N106" s="239"/>
      <c r="O106" s="240"/>
      <c r="P106" s="240"/>
      <c r="Q106" s="240"/>
      <c r="R106" s="240"/>
      <c r="S106" s="240"/>
      <c r="T106" s="240"/>
      <c r="U106" s="240"/>
      <c r="V106" s="240"/>
      <c r="W106" s="240"/>
      <c r="X106" s="241"/>
      <c r="Y106" s="13"/>
      <c r="Z106" s="13"/>
      <c r="AA106" s="13"/>
      <c r="AB106" s="13"/>
      <c r="AC106" s="13"/>
      <c r="AD106" s="13"/>
      <c r="AE106" s="13"/>
      <c r="AT106" s="242" t="s">
        <v>165</v>
      </c>
      <c r="AU106" s="242" t="s">
        <v>83</v>
      </c>
      <c r="AV106" s="13" t="s">
        <v>83</v>
      </c>
      <c r="AW106" s="13" t="s">
        <v>5</v>
      </c>
      <c r="AX106" s="13" t="s">
        <v>73</v>
      </c>
      <c r="AY106" s="242" t="s">
        <v>153</v>
      </c>
    </row>
    <row r="107" s="14" customFormat="1">
      <c r="A107" s="14"/>
      <c r="B107" s="243"/>
      <c r="C107" s="244"/>
      <c r="D107" s="225" t="s">
        <v>165</v>
      </c>
      <c r="E107" s="245" t="s">
        <v>20</v>
      </c>
      <c r="F107" s="246" t="s">
        <v>249</v>
      </c>
      <c r="G107" s="244"/>
      <c r="H107" s="247">
        <v>83.793999999999997</v>
      </c>
      <c r="I107" s="248"/>
      <c r="J107" s="248"/>
      <c r="K107" s="244"/>
      <c r="L107" s="244"/>
      <c r="M107" s="249"/>
      <c r="N107" s="250"/>
      <c r="O107" s="251"/>
      <c r="P107" s="251"/>
      <c r="Q107" s="251"/>
      <c r="R107" s="251"/>
      <c r="S107" s="251"/>
      <c r="T107" s="251"/>
      <c r="U107" s="251"/>
      <c r="V107" s="251"/>
      <c r="W107" s="251"/>
      <c r="X107" s="252"/>
      <c r="Y107" s="14"/>
      <c r="Z107" s="14"/>
      <c r="AA107" s="14"/>
      <c r="AB107" s="14"/>
      <c r="AC107" s="14"/>
      <c r="AD107" s="14"/>
      <c r="AE107" s="14"/>
      <c r="AT107" s="253" t="s">
        <v>165</v>
      </c>
      <c r="AU107" s="253" t="s">
        <v>83</v>
      </c>
      <c r="AV107" s="14" t="s">
        <v>159</v>
      </c>
      <c r="AW107" s="14" t="s">
        <v>5</v>
      </c>
      <c r="AX107" s="14" t="s">
        <v>81</v>
      </c>
      <c r="AY107" s="253" t="s">
        <v>153</v>
      </c>
    </row>
    <row r="108" s="2" customFormat="1" ht="24.15" customHeight="1">
      <c r="A108" s="39"/>
      <c r="B108" s="40"/>
      <c r="C108" s="210" t="s">
        <v>159</v>
      </c>
      <c r="D108" s="210" t="s">
        <v>155</v>
      </c>
      <c r="E108" s="211" t="s">
        <v>561</v>
      </c>
      <c r="F108" s="212" t="s">
        <v>562</v>
      </c>
      <c r="G108" s="213" t="s">
        <v>235</v>
      </c>
      <c r="H108" s="214">
        <v>83.793999999999997</v>
      </c>
      <c r="I108" s="215"/>
      <c r="J108" s="215"/>
      <c r="K108" s="216">
        <f>ROUND(P108*H108,2)</f>
        <v>0</v>
      </c>
      <c r="L108" s="217"/>
      <c r="M108" s="45"/>
      <c r="N108" s="218" t="s">
        <v>20</v>
      </c>
      <c r="O108" s="219" t="s">
        <v>42</v>
      </c>
      <c r="P108" s="220">
        <f>I108+J108</f>
        <v>0</v>
      </c>
      <c r="Q108" s="220">
        <f>ROUND(I108*H108,2)</f>
        <v>0</v>
      </c>
      <c r="R108" s="220">
        <f>ROUND(J108*H108,2)</f>
        <v>0</v>
      </c>
      <c r="S108" s="85"/>
      <c r="T108" s="221">
        <f>S108*H108</f>
        <v>0</v>
      </c>
      <c r="U108" s="221">
        <v>0</v>
      </c>
      <c r="V108" s="221">
        <f>U108*H108</f>
        <v>0</v>
      </c>
      <c r="W108" s="221">
        <v>0</v>
      </c>
      <c r="X108" s="222">
        <f>W108*H108</f>
        <v>0</v>
      </c>
      <c r="Y108" s="39"/>
      <c r="Z108" s="39"/>
      <c r="AA108" s="39"/>
      <c r="AB108" s="39"/>
      <c r="AC108" s="39"/>
      <c r="AD108" s="39"/>
      <c r="AE108" s="39"/>
      <c r="AR108" s="223" t="s">
        <v>159</v>
      </c>
      <c r="AT108" s="223" t="s">
        <v>155</v>
      </c>
      <c r="AU108" s="223" t="s">
        <v>83</v>
      </c>
      <c r="AY108" s="18" t="s">
        <v>153</v>
      </c>
      <c r="BE108" s="224">
        <f>IF(O108="základní",K108,0)</f>
        <v>0</v>
      </c>
      <c r="BF108" s="224">
        <f>IF(O108="snížená",K108,0)</f>
        <v>0</v>
      </c>
      <c r="BG108" s="224">
        <f>IF(O108="zákl. přenesená",K108,0)</f>
        <v>0</v>
      </c>
      <c r="BH108" s="224">
        <f>IF(O108="sníž. přenesená",K108,0)</f>
        <v>0</v>
      </c>
      <c r="BI108" s="224">
        <f>IF(O108="nulová",K108,0)</f>
        <v>0</v>
      </c>
      <c r="BJ108" s="18" t="s">
        <v>81</v>
      </c>
      <c r="BK108" s="224">
        <f>ROUND(P108*H108,2)</f>
        <v>0</v>
      </c>
      <c r="BL108" s="18" t="s">
        <v>159</v>
      </c>
      <c r="BM108" s="223" t="s">
        <v>755</v>
      </c>
    </row>
    <row r="109" s="2" customFormat="1">
      <c r="A109" s="39"/>
      <c r="B109" s="40"/>
      <c r="C109" s="41"/>
      <c r="D109" s="225" t="s">
        <v>161</v>
      </c>
      <c r="E109" s="41"/>
      <c r="F109" s="226" t="s">
        <v>564</v>
      </c>
      <c r="G109" s="41"/>
      <c r="H109" s="41"/>
      <c r="I109" s="227"/>
      <c r="J109" s="227"/>
      <c r="K109" s="41"/>
      <c r="L109" s="41"/>
      <c r="M109" s="45"/>
      <c r="N109" s="228"/>
      <c r="O109" s="229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161</v>
      </c>
      <c r="AU109" s="18" t="s">
        <v>83</v>
      </c>
    </row>
    <row r="110" s="2" customFormat="1">
      <c r="A110" s="39"/>
      <c r="B110" s="40"/>
      <c r="C110" s="41"/>
      <c r="D110" s="230" t="s">
        <v>163</v>
      </c>
      <c r="E110" s="41"/>
      <c r="F110" s="231" t="s">
        <v>565</v>
      </c>
      <c r="G110" s="41"/>
      <c r="H110" s="41"/>
      <c r="I110" s="227"/>
      <c r="J110" s="227"/>
      <c r="K110" s="41"/>
      <c r="L110" s="41"/>
      <c r="M110" s="45"/>
      <c r="N110" s="228"/>
      <c r="O110" s="229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163</v>
      </c>
      <c r="AU110" s="18" t="s">
        <v>83</v>
      </c>
    </row>
    <row r="111" s="2" customFormat="1" ht="37.8" customHeight="1">
      <c r="A111" s="39"/>
      <c r="B111" s="40"/>
      <c r="C111" s="210" t="s">
        <v>186</v>
      </c>
      <c r="D111" s="210" t="s">
        <v>155</v>
      </c>
      <c r="E111" s="211" t="s">
        <v>250</v>
      </c>
      <c r="F111" s="212" t="s">
        <v>251</v>
      </c>
      <c r="G111" s="213" t="s">
        <v>243</v>
      </c>
      <c r="H111" s="214">
        <v>60.546999999999997</v>
      </c>
      <c r="I111" s="215"/>
      <c r="J111" s="215"/>
      <c r="K111" s="216">
        <f>ROUND(P111*H111,2)</f>
        <v>0</v>
      </c>
      <c r="L111" s="217"/>
      <c r="M111" s="45"/>
      <c r="N111" s="218" t="s">
        <v>20</v>
      </c>
      <c r="O111" s="219" t="s">
        <v>42</v>
      </c>
      <c r="P111" s="220">
        <f>I111+J111</f>
        <v>0</v>
      </c>
      <c r="Q111" s="220">
        <f>ROUND(I111*H111,2)</f>
        <v>0</v>
      </c>
      <c r="R111" s="220">
        <f>ROUND(J111*H111,2)</f>
        <v>0</v>
      </c>
      <c r="S111" s="85"/>
      <c r="T111" s="221">
        <f>S111*H111</f>
        <v>0</v>
      </c>
      <c r="U111" s="221">
        <v>0</v>
      </c>
      <c r="V111" s="221">
        <f>U111*H111</f>
        <v>0</v>
      </c>
      <c r="W111" s="221">
        <v>0</v>
      </c>
      <c r="X111" s="222">
        <f>W111*H111</f>
        <v>0</v>
      </c>
      <c r="Y111" s="39"/>
      <c r="Z111" s="39"/>
      <c r="AA111" s="39"/>
      <c r="AB111" s="39"/>
      <c r="AC111" s="39"/>
      <c r="AD111" s="39"/>
      <c r="AE111" s="39"/>
      <c r="AR111" s="223" t="s">
        <v>159</v>
      </c>
      <c r="AT111" s="223" t="s">
        <v>155</v>
      </c>
      <c r="AU111" s="223" t="s">
        <v>83</v>
      </c>
      <c r="AY111" s="18" t="s">
        <v>153</v>
      </c>
      <c r="BE111" s="224">
        <f>IF(O111="základní",K111,0)</f>
        <v>0</v>
      </c>
      <c r="BF111" s="224">
        <f>IF(O111="snížená",K111,0)</f>
        <v>0</v>
      </c>
      <c r="BG111" s="224">
        <f>IF(O111="zákl. přenesená",K111,0)</f>
        <v>0</v>
      </c>
      <c r="BH111" s="224">
        <f>IF(O111="sníž. přenesená",K111,0)</f>
        <v>0</v>
      </c>
      <c r="BI111" s="224">
        <f>IF(O111="nulová",K111,0)</f>
        <v>0</v>
      </c>
      <c r="BJ111" s="18" t="s">
        <v>81</v>
      </c>
      <c r="BK111" s="224">
        <f>ROUND(P111*H111,2)</f>
        <v>0</v>
      </c>
      <c r="BL111" s="18" t="s">
        <v>159</v>
      </c>
      <c r="BM111" s="223" t="s">
        <v>756</v>
      </c>
    </row>
    <row r="112" s="2" customFormat="1">
      <c r="A112" s="39"/>
      <c r="B112" s="40"/>
      <c r="C112" s="41"/>
      <c r="D112" s="225" t="s">
        <v>161</v>
      </c>
      <c r="E112" s="41"/>
      <c r="F112" s="226" t="s">
        <v>253</v>
      </c>
      <c r="G112" s="41"/>
      <c r="H112" s="41"/>
      <c r="I112" s="227"/>
      <c r="J112" s="227"/>
      <c r="K112" s="41"/>
      <c r="L112" s="41"/>
      <c r="M112" s="45"/>
      <c r="N112" s="228"/>
      <c r="O112" s="229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161</v>
      </c>
      <c r="AU112" s="18" t="s">
        <v>83</v>
      </c>
    </row>
    <row r="113" s="2" customFormat="1">
      <c r="A113" s="39"/>
      <c r="B113" s="40"/>
      <c r="C113" s="41"/>
      <c r="D113" s="230" t="s">
        <v>163</v>
      </c>
      <c r="E113" s="41"/>
      <c r="F113" s="231" t="s">
        <v>254</v>
      </c>
      <c r="G113" s="41"/>
      <c r="H113" s="41"/>
      <c r="I113" s="227"/>
      <c r="J113" s="227"/>
      <c r="K113" s="41"/>
      <c r="L113" s="41"/>
      <c r="M113" s="45"/>
      <c r="N113" s="228"/>
      <c r="O113" s="229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163</v>
      </c>
      <c r="AU113" s="18" t="s">
        <v>83</v>
      </c>
    </row>
    <row r="114" s="13" customFormat="1">
      <c r="A114" s="13"/>
      <c r="B114" s="232"/>
      <c r="C114" s="233"/>
      <c r="D114" s="225" t="s">
        <v>165</v>
      </c>
      <c r="E114" s="234" t="s">
        <v>112</v>
      </c>
      <c r="F114" s="235" t="s">
        <v>567</v>
      </c>
      <c r="G114" s="233"/>
      <c r="H114" s="236">
        <v>60.546999999999997</v>
      </c>
      <c r="I114" s="237"/>
      <c r="J114" s="237"/>
      <c r="K114" s="233"/>
      <c r="L114" s="233"/>
      <c r="M114" s="238"/>
      <c r="N114" s="239"/>
      <c r="O114" s="240"/>
      <c r="P114" s="240"/>
      <c r="Q114" s="240"/>
      <c r="R114" s="240"/>
      <c r="S114" s="240"/>
      <c r="T114" s="240"/>
      <c r="U114" s="240"/>
      <c r="V114" s="240"/>
      <c r="W114" s="240"/>
      <c r="X114" s="241"/>
      <c r="Y114" s="13"/>
      <c r="Z114" s="13"/>
      <c r="AA114" s="13"/>
      <c r="AB114" s="13"/>
      <c r="AC114" s="13"/>
      <c r="AD114" s="13"/>
      <c r="AE114" s="13"/>
      <c r="AT114" s="242" t="s">
        <v>165</v>
      </c>
      <c r="AU114" s="242" t="s">
        <v>83</v>
      </c>
      <c r="AV114" s="13" t="s">
        <v>83</v>
      </c>
      <c r="AW114" s="13" t="s">
        <v>5</v>
      </c>
      <c r="AX114" s="13" t="s">
        <v>81</v>
      </c>
      <c r="AY114" s="242" t="s">
        <v>153</v>
      </c>
    </row>
    <row r="115" s="2" customFormat="1" ht="37.8" customHeight="1">
      <c r="A115" s="39"/>
      <c r="B115" s="40"/>
      <c r="C115" s="210" t="s">
        <v>192</v>
      </c>
      <c r="D115" s="210" t="s">
        <v>155</v>
      </c>
      <c r="E115" s="211" t="s">
        <v>257</v>
      </c>
      <c r="F115" s="212" t="s">
        <v>258</v>
      </c>
      <c r="G115" s="213" t="s">
        <v>243</v>
      </c>
      <c r="H115" s="214">
        <v>1210.9400000000001</v>
      </c>
      <c r="I115" s="215"/>
      <c r="J115" s="215"/>
      <c r="K115" s="216">
        <f>ROUND(P115*H115,2)</f>
        <v>0</v>
      </c>
      <c r="L115" s="217"/>
      <c r="M115" s="45"/>
      <c r="N115" s="218" t="s">
        <v>20</v>
      </c>
      <c r="O115" s="219" t="s">
        <v>42</v>
      </c>
      <c r="P115" s="220">
        <f>I115+J115</f>
        <v>0</v>
      </c>
      <c r="Q115" s="220">
        <f>ROUND(I115*H115,2)</f>
        <v>0</v>
      </c>
      <c r="R115" s="220">
        <f>ROUND(J115*H115,2)</f>
        <v>0</v>
      </c>
      <c r="S115" s="85"/>
      <c r="T115" s="221">
        <f>S115*H115</f>
        <v>0</v>
      </c>
      <c r="U115" s="221">
        <v>0</v>
      </c>
      <c r="V115" s="221">
        <f>U115*H115</f>
        <v>0</v>
      </c>
      <c r="W115" s="221">
        <v>0</v>
      </c>
      <c r="X115" s="222">
        <f>W115*H115</f>
        <v>0</v>
      </c>
      <c r="Y115" s="39"/>
      <c r="Z115" s="39"/>
      <c r="AA115" s="39"/>
      <c r="AB115" s="39"/>
      <c r="AC115" s="39"/>
      <c r="AD115" s="39"/>
      <c r="AE115" s="39"/>
      <c r="AR115" s="223" t="s">
        <v>159</v>
      </c>
      <c r="AT115" s="223" t="s">
        <v>155</v>
      </c>
      <c r="AU115" s="223" t="s">
        <v>83</v>
      </c>
      <c r="AY115" s="18" t="s">
        <v>153</v>
      </c>
      <c r="BE115" s="224">
        <f>IF(O115="základní",K115,0)</f>
        <v>0</v>
      </c>
      <c r="BF115" s="224">
        <f>IF(O115="snížená",K115,0)</f>
        <v>0</v>
      </c>
      <c r="BG115" s="224">
        <f>IF(O115="zákl. přenesená",K115,0)</f>
        <v>0</v>
      </c>
      <c r="BH115" s="224">
        <f>IF(O115="sníž. přenesená",K115,0)</f>
        <v>0</v>
      </c>
      <c r="BI115" s="224">
        <f>IF(O115="nulová",K115,0)</f>
        <v>0</v>
      </c>
      <c r="BJ115" s="18" t="s">
        <v>81</v>
      </c>
      <c r="BK115" s="224">
        <f>ROUND(P115*H115,2)</f>
        <v>0</v>
      </c>
      <c r="BL115" s="18" t="s">
        <v>159</v>
      </c>
      <c r="BM115" s="223" t="s">
        <v>757</v>
      </c>
    </row>
    <row r="116" s="2" customFormat="1">
      <c r="A116" s="39"/>
      <c r="B116" s="40"/>
      <c r="C116" s="41"/>
      <c r="D116" s="225" t="s">
        <v>161</v>
      </c>
      <c r="E116" s="41"/>
      <c r="F116" s="226" t="s">
        <v>260</v>
      </c>
      <c r="G116" s="41"/>
      <c r="H116" s="41"/>
      <c r="I116" s="227"/>
      <c r="J116" s="227"/>
      <c r="K116" s="41"/>
      <c r="L116" s="41"/>
      <c r="M116" s="45"/>
      <c r="N116" s="228"/>
      <c r="O116" s="229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161</v>
      </c>
      <c r="AU116" s="18" t="s">
        <v>83</v>
      </c>
    </row>
    <row r="117" s="2" customFormat="1">
      <c r="A117" s="39"/>
      <c r="B117" s="40"/>
      <c r="C117" s="41"/>
      <c r="D117" s="230" t="s">
        <v>163</v>
      </c>
      <c r="E117" s="41"/>
      <c r="F117" s="231" t="s">
        <v>261</v>
      </c>
      <c r="G117" s="41"/>
      <c r="H117" s="41"/>
      <c r="I117" s="227"/>
      <c r="J117" s="227"/>
      <c r="K117" s="41"/>
      <c r="L117" s="41"/>
      <c r="M117" s="45"/>
      <c r="N117" s="228"/>
      <c r="O117" s="229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83</v>
      </c>
    </row>
    <row r="118" s="13" customFormat="1">
      <c r="A118" s="13"/>
      <c r="B118" s="232"/>
      <c r="C118" s="233"/>
      <c r="D118" s="225" t="s">
        <v>165</v>
      </c>
      <c r="E118" s="234" t="s">
        <v>20</v>
      </c>
      <c r="F118" s="235" t="s">
        <v>262</v>
      </c>
      <c r="G118" s="233"/>
      <c r="H118" s="236">
        <v>1210.9400000000001</v>
      </c>
      <c r="I118" s="237"/>
      <c r="J118" s="237"/>
      <c r="K118" s="233"/>
      <c r="L118" s="233"/>
      <c r="M118" s="238"/>
      <c r="N118" s="239"/>
      <c r="O118" s="240"/>
      <c r="P118" s="240"/>
      <c r="Q118" s="240"/>
      <c r="R118" s="240"/>
      <c r="S118" s="240"/>
      <c r="T118" s="240"/>
      <c r="U118" s="240"/>
      <c r="V118" s="240"/>
      <c r="W118" s="240"/>
      <c r="X118" s="241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83</v>
      </c>
      <c r="AV118" s="13" t="s">
        <v>83</v>
      </c>
      <c r="AW118" s="13" t="s">
        <v>5</v>
      </c>
      <c r="AX118" s="13" t="s">
        <v>81</v>
      </c>
      <c r="AY118" s="242" t="s">
        <v>153</v>
      </c>
    </row>
    <row r="119" s="2" customFormat="1" ht="24.15" customHeight="1">
      <c r="A119" s="39"/>
      <c r="B119" s="40"/>
      <c r="C119" s="210" t="s">
        <v>198</v>
      </c>
      <c r="D119" s="210" t="s">
        <v>155</v>
      </c>
      <c r="E119" s="211" t="s">
        <v>271</v>
      </c>
      <c r="F119" s="212" t="s">
        <v>272</v>
      </c>
      <c r="G119" s="213" t="s">
        <v>273</v>
      </c>
      <c r="H119" s="214">
        <v>112.012</v>
      </c>
      <c r="I119" s="215"/>
      <c r="J119" s="215"/>
      <c r="K119" s="216">
        <f>ROUND(P119*H119,2)</f>
        <v>0</v>
      </c>
      <c r="L119" s="217"/>
      <c r="M119" s="45"/>
      <c r="N119" s="218" t="s">
        <v>20</v>
      </c>
      <c r="O119" s="219" t="s">
        <v>42</v>
      </c>
      <c r="P119" s="220">
        <f>I119+J119</f>
        <v>0</v>
      </c>
      <c r="Q119" s="220">
        <f>ROUND(I119*H119,2)</f>
        <v>0</v>
      </c>
      <c r="R119" s="220">
        <f>ROUND(J119*H119,2)</f>
        <v>0</v>
      </c>
      <c r="S119" s="85"/>
      <c r="T119" s="221">
        <f>S119*H119</f>
        <v>0</v>
      </c>
      <c r="U119" s="221">
        <v>0</v>
      </c>
      <c r="V119" s="221">
        <f>U119*H119</f>
        <v>0</v>
      </c>
      <c r="W119" s="221">
        <v>0</v>
      </c>
      <c r="X119" s="222">
        <f>W119*H119</f>
        <v>0</v>
      </c>
      <c r="Y119" s="39"/>
      <c r="Z119" s="39"/>
      <c r="AA119" s="39"/>
      <c r="AB119" s="39"/>
      <c r="AC119" s="39"/>
      <c r="AD119" s="39"/>
      <c r="AE119" s="39"/>
      <c r="AR119" s="223" t="s">
        <v>159</v>
      </c>
      <c r="AT119" s="223" t="s">
        <v>155</v>
      </c>
      <c r="AU119" s="223" t="s">
        <v>83</v>
      </c>
      <c r="AY119" s="18" t="s">
        <v>153</v>
      </c>
      <c r="BE119" s="224">
        <f>IF(O119="základní",K119,0)</f>
        <v>0</v>
      </c>
      <c r="BF119" s="224">
        <f>IF(O119="snížená",K119,0)</f>
        <v>0</v>
      </c>
      <c r="BG119" s="224">
        <f>IF(O119="zákl. přenesená",K119,0)</f>
        <v>0</v>
      </c>
      <c r="BH119" s="224">
        <f>IF(O119="sníž. přenesená",K119,0)</f>
        <v>0</v>
      </c>
      <c r="BI119" s="224">
        <f>IF(O119="nulová",K119,0)</f>
        <v>0</v>
      </c>
      <c r="BJ119" s="18" t="s">
        <v>81</v>
      </c>
      <c r="BK119" s="224">
        <f>ROUND(P119*H119,2)</f>
        <v>0</v>
      </c>
      <c r="BL119" s="18" t="s">
        <v>159</v>
      </c>
      <c r="BM119" s="223" t="s">
        <v>758</v>
      </c>
    </row>
    <row r="120" s="2" customFormat="1">
      <c r="A120" s="39"/>
      <c r="B120" s="40"/>
      <c r="C120" s="41"/>
      <c r="D120" s="225" t="s">
        <v>161</v>
      </c>
      <c r="E120" s="41"/>
      <c r="F120" s="226" t="s">
        <v>275</v>
      </c>
      <c r="G120" s="41"/>
      <c r="H120" s="41"/>
      <c r="I120" s="227"/>
      <c r="J120" s="227"/>
      <c r="K120" s="41"/>
      <c r="L120" s="41"/>
      <c r="M120" s="45"/>
      <c r="N120" s="228"/>
      <c r="O120" s="229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161</v>
      </c>
      <c r="AU120" s="18" t="s">
        <v>83</v>
      </c>
    </row>
    <row r="121" s="2" customFormat="1">
      <c r="A121" s="39"/>
      <c r="B121" s="40"/>
      <c r="C121" s="41"/>
      <c r="D121" s="230" t="s">
        <v>163</v>
      </c>
      <c r="E121" s="41"/>
      <c r="F121" s="231" t="s">
        <v>276</v>
      </c>
      <c r="G121" s="41"/>
      <c r="H121" s="41"/>
      <c r="I121" s="227"/>
      <c r="J121" s="227"/>
      <c r="K121" s="41"/>
      <c r="L121" s="41"/>
      <c r="M121" s="45"/>
      <c r="N121" s="228"/>
      <c r="O121" s="229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163</v>
      </c>
      <c r="AU121" s="18" t="s">
        <v>83</v>
      </c>
    </row>
    <row r="122" s="13" customFormat="1">
      <c r="A122" s="13"/>
      <c r="B122" s="232"/>
      <c r="C122" s="233"/>
      <c r="D122" s="225" t="s">
        <v>165</v>
      </c>
      <c r="E122" s="234" t="s">
        <v>20</v>
      </c>
      <c r="F122" s="235" t="s">
        <v>277</v>
      </c>
      <c r="G122" s="233"/>
      <c r="H122" s="236">
        <v>112.012</v>
      </c>
      <c r="I122" s="237"/>
      <c r="J122" s="237"/>
      <c r="K122" s="233"/>
      <c r="L122" s="233"/>
      <c r="M122" s="238"/>
      <c r="N122" s="239"/>
      <c r="O122" s="240"/>
      <c r="P122" s="240"/>
      <c r="Q122" s="240"/>
      <c r="R122" s="240"/>
      <c r="S122" s="240"/>
      <c r="T122" s="240"/>
      <c r="U122" s="240"/>
      <c r="V122" s="240"/>
      <c r="W122" s="240"/>
      <c r="X122" s="241"/>
      <c r="Y122" s="13"/>
      <c r="Z122" s="13"/>
      <c r="AA122" s="13"/>
      <c r="AB122" s="13"/>
      <c r="AC122" s="13"/>
      <c r="AD122" s="13"/>
      <c r="AE122" s="13"/>
      <c r="AT122" s="242" t="s">
        <v>165</v>
      </c>
      <c r="AU122" s="242" t="s">
        <v>83</v>
      </c>
      <c r="AV122" s="13" t="s">
        <v>83</v>
      </c>
      <c r="AW122" s="13" t="s">
        <v>5</v>
      </c>
      <c r="AX122" s="13" t="s">
        <v>81</v>
      </c>
      <c r="AY122" s="242" t="s">
        <v>153</v>
      </c>
    </row>
    <row r="123" s="2" customFormat="1" ht="16.5" customHeight="1">
      <c r="A123" s="39"/>
      <c r="B123" s="40"/>
      <c r="C123" s="210" t="s">
        <v>204</v>
      </c>
      <c r="D123" s="210" t="s">
        <v>155</v>
      </c>
      <c r="E123" s="211" t="s">
        <v>279</v>
      </c>
      <c r="F123" s="212" t="s">
        <v>280</v>
      </c>
      <c r="G123" s="213" t="s">
        <v>243</v>
      </c>
      <c r="H123" s="214">
        <v>60.546999999999997</v>
      </c>
      <c r="I123" s="215"/>
      <c r="J123" s="215"/>
      <c r="K123" s="216">
        <f>ROUND(P123*H123,2)</f>
        <v>0</v>
      </c>
      <c r="L123" s="217"/>
      <c r="M123" s="45"/>
      <c r="N123" s="218" t="s">
        <v>20</v>
      </c>
      <c r="O123" s="219" t="s">
        <v>42</v>
      </c>
      <c r="P123" s="220">
        <f>I123+J123</f>
        <v>0</v>
      </c>
      <c r="Q123" s="220">
        <f>ROUND(I123*H123,2)</f>
        <v>0</v>
      </c>
      <c r="R123" s="220">
        <f>ROUND(J123*H123,2)</f>
        <v>0</v>
      </c>
      <c r="S123" s="85"/>
      <c r="T123" s="221">
        <f>S123*H123</f>
        <v>0</v>
      </c>
      <c r="U123" s="221">
        <v>0</v>
      </c>
      <c r="V123" s="221">
        <f>U123*H123</f>
        <v>0</v>
      </c>
      <c r="W123" s="221">
        <v>0</v>
      </c>
      <c r="X123" s="222">
        <f>W123*H123</f>
        <v>0</v>
      </c>
      <c r="Y123" s="39"/>
      <c r="Z123" s="39"/>
      <c r="AA123" s="39"/>
      <c r="AB123" s="39"/>
      <c r="AC123" s="39"/>
      <c r="AD123" s="39"/>
      <c r="AE123" s="39"/>
      <c r="AR123" s="223" t="s">
        <v>159</v>
      </c>
      <c r="AT123" s="223" t="s">
        <v>155</v>
      </c>
      <c r="AU123" s="223" t="s">
        <v>83</v>
      </c>
      <c r="AY123" s="18" t="s">
        <v>153</v>
      </c>
      <c r="BE123" s="224">
        <f>IF(O123="základní",K123,0)</f>
        <v>0</v>
      </c>
      <c r="BF123" s="224">
        <f>IF(O123="snížená",K123,0)</f>
        <v>0</v>
      </c>
      <c r="BG123" s="224">
        <f>IF(O123="zákl. přenesená",K123,0)</f>
        <v>0</v>
      </c>
      <c r="BH123" s="224">
        <f>IF(O123="sníž. přenesená",K123,0)</f>
        <v>0</v>
      </c>
      <c r="BI123" s="224">
        <f>IF(O123="nulová",K123,0)</f>
        <v>0</v>
      </c>
      <c r="BJ123" s="18" t="s">
        <v>81</v>
      </c>
      <c r="BK123" s="224">
        <f>ROUND(P123*H123,2)</f>
        <v>0</v>
      </c>
      <c r="BL123" s="18" t="s">
        <v>159</v>
      </c>
      <c r="BM123" s="223" t="s">
        <v>759</v>
      </c>
    </row>
    <row r="124" s="2" customFormat="1">
      <c r="A124" s="39"/>
      <c r="B124" s="40"/>
      <c r="C124" s="41"/>
      <c r="D124" s="225" t="s">
        <v>161</v>
      </c>
      <c r="E124" s="41"/>
      <c r="F124" s="226" t="s">
        <v>282</v>
      </c>
      <c r="G124" s="41"/>
      <c r="H124" s="41"/>
      <c r="I124" s="227"/>
      <c r="J124" s="227"/>
      <c r="K124" s="41"/>
      <c r="L124" s="41"/>
      <c r="M124" s="45"/>
      <c r="N124" s="228"/>
      <c r="O124" s="229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161</v>
      </c>
      <c r="AU124" s="18" t="s">
        <v>83</v>
      </c>
    </row>
    <row r="125" s="2" customFormat="1">
      <c r="A125" s="39"/>
      <c r="B125" s="40"/>
      <c r="C125" s="41"/>
      <c r="D125" s="230" t="s">
        <v>163</v>
      </c>
      <c r="E125" s="41"/>
      <c r="F125" s="231" t="s">
        <v>283</v>
      </c>
      <c r="G125" s="41"/>
      <c r="H125" s="41"/>
      <c r="I125" s="227"/>
      <c r="J125" s="227"/>
      <c r="K125" s="41"/>
      <c r="L125" s="41"/>
      <c r="M125" s="45"/>
      <c r="N125" s="228"/>
      <c r="O125" s="229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163</v>
      </c>
      <c r="AU125" s="18" t="s">
        <v>83</v>
      </c>
    </row>
    <row r="126" s="13" customFormat="1">
      <c r="A126" s="13"/>
      <c r="B126" s="232"/>
      <c r="C126" s="233"/>
      <c r="D126" s="225" t="s">
        <v>165</v>
      </c>
      <c r="E126" s="234" t="s">
        <v>20</v>
      </c>
      <c r="F126" s="235" t="s">
        <v>112</v>
      </c>
      <c r="G126" s="233"/>
      <c r="H126" s="236">
        <v>60.546999999999997</v>
      </c>
      <c r="I126" s="237"/>
      <c r="J126" s="237"/>
      <c r="K126" s="233"/>
      <c r="L126" s="233"/>
      <c r="M126" s="238"/>
      <c r="N126" s="239"/>
      <c r="O126" s="240"/>
      <c r="P126" s="240"/>
      <c r="Q126" s="240"/>
      <c r="R126" s="240"/>
      <c r="S126" s="240"/>
      <c r="T126" s="240"/>
      <c r="U126" s="240"/>
      <c r="V126" s="240"/>
      <c r="W126" s="240"/>
      <c r="X126" s="241"/>
      <c r="Y126" s="13"/>
      <c r="Z126" s="13"/>
      <c r="AA126" s="13"/>
      <c r="AB126" s="13"/>
      <c r="AC126" s="13"/>
      <c r="AD126" s="13"/>
      <c r="AE126" s="13"/>
      <c r="AT126" s="242" t="s">
        <v>165</v>
      </c>
      <c r="AU126" s="242" t="s">
        <v>83</v>
      </c>
      <c r="AV126" s="13" t="s">
        <v>83</v>
      </c>
      <c r="AW126" s="13" t="s">
        <v>5</v>
      </c>
      <c r="AX126" s="13" t="s">
        <v>81</v>
      </c>
      <c r="AY126" s="242" t="s">
        <v>153</v>
      </c>
    </row>
    <row r="127" s="2" customFormat="1" ht="24.15" customHeight="1">
      <c r="A127" s="39"/>
      <c r="B127" s="40"/>
      <c r="C127" s="210" t="s">
        <v>208</v>
      </c>
      <c r="D127" s="210" t="s">
        <v>155</v>
      </c>
      <c r="E127" s="211" t="s">
        <v>571</v>
      </c>
      <c r="F127" s="212" t="s">
        <v>572</v>
      </c>
      <c r="G127" s="213" t="s">
        <v>243</v>
      </c>
      <c r="H127" s="214">
        <v>6.7779999999999996</v>
      </c>
      <c r="I127" s="215"/>
      <c r="J127" s="215"/>
      <c r="K127" s="216">
        <f>ROUND(P127*H127,2)</f>
        <v>0</v>
      </c>
      <c r="L127" s="217"/>
      <c r="M127" s="45"/>
      <c r="N127" s="218" t="s">
        <v>20</v>
      </c>
      <c r="O127" s="219" t="s">
        <v>42</v>
      </c>
      <c r="P127" s="220">
        <f>I127+J127</f>
        <v>0</v>
      </c>
      <c r="Q127" s="220">
        <f>ROUND(I127*H127,2)</f>
        <v>0</v>
      </c>
      <c r="R127" s="220">
        <f>ROUND(J127*H127,2)</f>
        <v>0</v>
      </c>
      <c r="S127" s="85"/>
      <c r="T127" s="221">
        <f>S127*H127</f>
        <v>0</v>
      </c>
      <c r="U127" s="221">
        <v>0</v>
      </c>
      <c r="V127" s="221">
        <f>U127*H127</f>
        <v>0</v>
      </c>
      <c r="W127" s="221">
        <v>0</v>
      </c>
      <c r="X127" s="222">
        <f>W127*H127</f>
        <v>0</v>
      </c>
      <c r="Y127" s="39"/>
      <c r="Z127" s="39"/>
      <c r="AA127" s="39"/>
      <c r="AB127" s="39"/>
      <c r="AC127" s="39"/>
      <c r="AD127" s="39"/>
      <c r="AE127" s="39"/>
      <c r="AR127" s="223" t="s">
        <v>159</v>
      </c>
      <c r="AT127" s="223" t="s">
        <v>155</v>
      </c>
      <c r="AU127" s="223" t="s">
        <v>83</v>
      </c>
      <c r="AY127" s="18" t="s">
        <v>153</v>
      </c>
      <c r="BE127" s="224">
        <f>IF(O127="základní",K127,0)</f>
        <v>0</v>
      </c>
      <c r="BF127" s="224">
        <f>IF(O127="snížená",K127,0)</f>
        <v>0</v>
      </c>
      <c r="BG127" s="224">
        <f>IF(O127="zákl. přenesená",K127,0)</f>
        <v>0</v>
      </c>
      <c r="BH127" s="224">
        <f>IF(O127="sníž. přenesená",K127,0)</f>
        <v>0</v>
      </c>
      <c r="BI127" s="224">
        <f>IF(O127="nulová",K127,0)</f>
        <v>0</v>
      </c>
      <c r="BJ127" s="18" t="s">
        <v>81</v>
      </c>
      <c r="BK127" s="224">
        <f>ROUND(P127*H127,2)</f>
        <v>0</v>
      </c>
      <c r="BL127" s="18" t="s">
        <v>159</v>
      </c>
      <c r="BM127" s="223" t="s">
        <v>760</v>
      </c>
    </row>
    <row r="128" s="2" customFormat="1">
      <c r="A128" s="39"/>
      <c r="B128" s="40"/>
      <c r="C128" s="41"/>
      <c r="D128" s="225" t="s">
        <v>161</v>
      </c>
      <c r="E128" s="41"/>
      <c r="F128" s="226" t="s">
        <v>574</v>
      </c>
      <c r="G128" s="41"/>
      <c r="H128" s="41"/>
      <c r="I128" s="227"/>
      <c r="J128" s="227"/>
      <c r="K128" s="41"/>
      <c r="L128" s="41"/>
      <c r="M128" s="45"/>
      <c r="N128" s="228"/>
      <c r="O128" s="229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161</v>
      </c>
      <c r="AU128" s="18" t="s">
        <v>83</v>
      </c>
    </row>
    <row r="129" s="2" customFormat="1">
      <c r="A129" s="39"/>
      <c r="B129" s="40"/>
      <c r="C129" s="41"/>
      <c r="D129" s="230" t="s">
        <v>163</v>
      </c>
      <c r="E129" s="41"/>
      <c r="F129" s="231" t="s">
        <v>575</v>
      </c>
      <c r="G129" s="41"/>
      <c r="H129" s="41"/>
      <c r="I129" s="227"/>
      <c r="J129" s="227"/>
      <c r="K129" s="41"/>
      <c r="L129" s="41"/>
      <c r="M129" s="45"/>
      <c r="N129" s="228"/>
      <c r="O129" s="229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83</v>
      </c>
    </row>
    <row r="130" s="13" customFormat="1">
      <c r="A130" s="13"/>
      <c r="B130" s="232"/>
      <c r="C130" s="233"/>
      <c r="D130" s="225" t="s">
        <v>165</v>
      </c>
      <c r="E130" s="234" t="s">
        <v>537</v>
      </c>
      <c r="F130" s="235" t="s">
        <v>761</v>
      </c>
      <c r="G130" s="233"/>
      <c r="H130" s="236">
        <v>6.7779999999999996</v>
      </c>
      <c r="I130" s="237"/>
      <c r="J130" s="237"/>
      <c r="K130" s="233"/>
      <c r="L130" s="233"/>
      <c r="M130" s="238"/>
      <c r="N130" s="239"/>
      <c r="O130" s="240"/>
      <c r="P130" s="240"/>
      <c r="Q130" s="240"/>
      <c r="R130" s="240"/>
      <c r="S130" s="240"/>
      <c r="T130" s="240"/>
      <c r="U130" s="240"/>
      <c r="V130" s="240"/>
      <c r="W130" s="240"/>
      <c r="X130" s="241"/>
      <c r="Y130" s="13"/>
      <c r="Z130" s="13"/>
      <c r="AA130" s="13"/>
      <c r="AB130" s="13"/>
      <c r="AC130" s="13"/>
      <c r="AD130" s="13"/>
      <c r="AE130" s="13"/>
      <c r="AT130" s="242" t="s">
        <v>165</v>
      </c>
      <c r="AU130" s="242" t="s">
        <v>83</v>
      </c>
      <c r="AV130" s="13" t="s">
        <v>83</v>
      </c>
      <c r="AW130" s="13" t="s">
        <v>5</v>
      </c>
      <c r="AX130" s="13" t="s">
        <v>81</v>
      </c>
      <c r="AY130" s="242" t="s">
        <v>153</v>
      </c>
    </row>
    <row r="131" s="12" customFormat="1" ht="22.8" customHeight="1">
      <c r="A131" s="12"/>
      <c r="B131" s="193"/>
      <c r="C131" s="194"/>
      <c r="D131" s="195" t="s">
        <v>72</v>
      </c>
      <c r="E131" s="208" t="s">
        <v>83</v>
      </c>
      <c r="F131" s="208" t="s">
        <v>577</v>
      </c>
      <c r="G131" s="194"/>
      <c r="H131" s="194"/>
      <c r="I131" s="197"/>
      <c r="J131" s="197"/>
      <c r="K131" s="209">
        <f>BK131</f>
        <v>0</v>
      </c>
      <c r="L131" s="194"/>
      <c r="M131" s="199"/>
      <c r="N131" s="200"/>
      <c r="O131" s="201"/>
      <c r="P131" s="201"/>
      <c r="Q131" s="202">
        <f>SUM(Q132:Q164)</f>
        <v>0</v>
      </c>
      <c r="R131" s="202">
        <f>SUM(R132:R164)</f>
        <v>0</v>
      </c>
      <c r="S131" s="201"/>
      <c r="T131" s="203">
        <f>SUM(T132:T164)</f>
        <v>0</v>
      </c>
      <c r="U131" s="201"/>
      <c r="V131" s="203">
        <f>SUM(V132:V164)</f>
        <v>47.995232639999998</v>
      </c>
      <c r="W131" s="201"/>
      <c r="X131" s="204">
        <f>SUM(X132:X164)</f>
        <v>0</v>
      </c>
      <c r="Y131" s="12"/>
      <c r="Z131" s="12"/>
      <c r="AA131" s="12"/>
      <c r="AB131" s="12"/>
      <c r="AC131" s="12"/>
      <c r="AD131" s="12"/>
      <c r="AE131" s="12"/>
      <c r="AR131" s="205" t="s">
        <v>81</v>
      </c>
      <c r="AT131" s="206" t="s">
        <v>72</v>
      </c>
      <c r="AU131" s="206" t="s">
        <v>81</v>
      </c>
      <c r="AY131" s="205" t="s">
        <v>153</v>
      </c>
      <c r="BK131" s="207">
        <f>SUM(BK132:BK164)</f>
        <v>0</v>
      </c>
    </row>
    <row r="132" s="2" customFormat="1" ht="24.15" customHeight="1">
      <c r="A132" s="39"/>
      <c r="B132" s="40"/>
      <c r="C132" s="210" t="s">
        <v>214</v>
      </c>
      <c r="D132" s="210" t="s">
        <v>155</v>
      </c>
      <c r="E132" s="211" t="s">
        <v>578</v>
      </c>
      <c r="F132" s="212" t="s">
        <v>579</v>
      </c>
      <c r="G132" s="213" t="s">
        <v>243</v>
      </c>
      <c r="H132" s="214">
        <v>13.545</v>
      </c>
      <c r="I132" s="215"/>
      <c r="J132" s="215"/>
      <c r="K132" s="216">
        <f>ROUND(P132*H132,2)</f>
        <v>0</v>
      </c>
      <c r="L132" s="217"/>
      <c r="M132" s="45"/>
      <c r="N132" s="218" t="s">
        <v>20</v>
      </c>
      <c r="O132" s="219" t="s">
        <v>42</v>
      </c>
      <c r="P132" s="220">
        <f>I132+J132</f>
        <v>0</v>
      </c>
      <c r="Q132" s="220">
        <f>ROUND(I132*H132,2)</f>
        <v>0</v>
      </c>
      <c r="R132" s="220">
        <f>ROUND(J132*H132,2)</f>
        <v>0</v>
      </c>
      <c r="S132" s="85"/>
      <c r="T132" s="221">
        <f>S132*H132</f>
        <v>0</v>
      </c>
      <c r="U132" s="221">
        <v>2.1600000000000001</v>
      </c>
      <c r="V132" s="221">
        <f>U132*H132</f>
        <v>29.257200000000001</v>
      </c>
      <c r="W132" s="221">
        <v>0</v>
      </c>
      <c r="X132" s="222">
        <f>W132*H132</f>
        <v>0</v>
      </c>
      <c r="Y132" s="39"/>
      <c r="Z132" s="39"/>
      <c r="AA132" s="39"/>
      <c r="AB132" s="39"/>
      <c r="AC132" s="39"/>
      <c r="AD132" s="39"/>
      <c r="AE132" s="39"/>
      <c r="AR132" s="223" t="s">
        <v>159</v>
      </c>
      <c r="AT132" s="223" t="s">
        <v>155</v>
      </c>
      <c r="AU132" s="223" t="s">
        <v>83</v>
      </c>
      <c r="AY132" s="18" t="s">
        <v>153</v>
      </c>
      <c r="BE132" s="224">
        <f>IF(O132="základní",K132,0)</f>
        <v>0</v>
      </c>
      <c r="BF132" s="224">
        <f>IF(O132="snížená",K132,0)</f>
        <v>0</v>
      </c>
      <c r="BG132" s="224">
        <f>IF(O132="zákl. přenesená",K132,0)</f>
        <v>0</v>
      </c>
      <c r="BH132" s="224">
        <f>IF(O132="sníž. přenesená",K132,0)</f>
        <v>0</v>
      </c>
      <c r="BI132" s="224">
        <f>IF(O132="nulová",K132,0)</f>
        <v>0</v>
      </c>
      <c r="BJ132" s="18" t="s">
        <v>81</v>
      </c>
      <c r="BK132" s="224">
        <f>ROUND(P132*H132,2)</f>
        <v>0</v>
      </c>
      <c r="BL132" s="18" t="s">
        <v>159</v>
      </c>
      <c r="BM132" s="223" t="s">
        <v>762</v>
      </c>
    </row>
    <row r="133" s="2" customFormat="1">
      <c r="A133" s="39"/>
      <c r="B133" s="40"/>
      <c r="C133" s="41"/>
      <c r="D133" s="225" t="s">
        <v>161</v>
      </c>
      <c r="E133" s="41"/>
      <c r="F133" s="226" t="s">
        <v>579</v>
      </c>
      <c r="G133" s="41"/>
      <c r="H133" s="41"/>
      <c r="I133" s="227"/>
      <c r="J133" s="227"/>
      <c r="K133" s="41"/>
      <c r="L133" s="41"/>
      <c r="M133" s="45"/>
      <c r="N133" s="228"/>
      <c r="O133" s="229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161</v>
      </c>
      <c r="AU133" s="18" t="s">
        <v>83</v>
      </c>
    </row>
    <row r="134" s="2" customFormat="1">
      <c r="A134" s="39"/>
      <c r="B134" s="40"/>
      <c r="C134" s="41"/>
      <c r="D134" s="230" t="s">
        <v>163</v>
      </c>
      <c r="E134" s="41"/>
      <c r="F134" s="231" t="s">
        <v>581</v>
      </c>
      <c r="G134" s="41"/>
      <c r="H134" s="41"/>
      <c r="I134" s="227"/>
      <c r="J134" s="227"/>
      <c r="K134" s="41"/>
      <c r="L134" s="41"/>
      <c r="M134" s="45"/>
      <c r="N134" s="228"/>
      <c r="O134" s="229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163</v>
      </c>
      <c r="AU134" s="18" t="s">
        <v>83</v>
      </c>
    </row>
    <row r="135" s="13" customFormat="1">
      <c r="A135" s="13"/>
      <c r="B135" s="232"/>
      <c r="C135" s="233"/>
      <c r="D135" s="225" t="s">
        <v>165</v>
      </c>
      <c r="E135" s="234" t="s">
        <v>20</v>
      </c>
      <c r="F135" s="235" t="s">
        <v>763</v>
      </c>
      <c r="G135" s="233"/>
      <c r="H135" s="236">
        <v>0.436</v>
      </c>
      <c r="I135" s="237"/>
      <c r="J135" s="237"/>
      <c r="K135" s="233"/>
      <c r="L135" s="233"/>
      <c r="M135" s="238"/>
      <c r="N135" s="239"/>
      <c r="O135" s="240"/>
      <c r="P135" s="240"/>
      <c r="Q135" s="240"/>
      <c r="R135" s="240"/>
      <c r="S135" s="240"/>
      <c r="T135" s="240"/>
      <c r="U135" s="240"/>
      <c r="V135" s="240"/>
      <c r="W135" s="240"/>
      <c r="X135" s="241"/>
      <c r="Y135" s="13"/>
      <c r="Z135" s="13"/>
      <c r="AA135" s="13"/>
      <c r="AB135" s="13"/>
      <c r="AC135" s="13"/>
      <c r="AD135" s="13"/>
      <c r="AE135" s="13"/>
      <c r="AT135" s="242" t="s">
        <v>165</v>
      </c>
      <c r="AU135" s="242" t="s">
        <v>83</v>
      </c>
      <c r="AV135" s="13" t="s">
        <v>83</v>
      </c>
      <c r="AW135" s="13" t="s">
        <v>5</v>
      </c>
      <c r="AX135" s="13" t="s">
        <v>73</v>
      </c>
      <c r="AY135" s="242" t="s">
        <v>153</v>
      </c>
    </row>
    <row r="136" s="13" customFormat="1">
      <c r="A136" s="13"/>
      <c r="B136" s="232"/>
      <c r="C136" s="233"/>
      <c r="D136" s="225" t="s">
        <v>165</v>
      </c>
      <c r="E136" s="234" t="s">
        <v>20</v>
      </c>
      <c r="F136" s="235" t="s">
        <v>764</v>
      </c>
      <c r="G136" s="233"/>
      <c r="H136" s="236">
        <v>1.6910000000000001</v>
      </c>
      <c r="I136" s="237"/>
      <c r="J136" s="237"/>
      <c r="K136" s="233"/>
      <c r="L136" s="233"/>
      <c r="M136" s="238"/>
      <c r="N136" s="239"/>
      <c r="O136" s="240"/>
      <c r="P136" s="240"/>
      <c r="Q136" s="240"/>
      <c r="R136" s="240"/>
      <c r="S136" s="240"/>
      <c r="T136" s="240"/>
      <c r="U136" s="240"/>
      <c r="V136" s="240"/>
      <c r="W136" s="240"/>
      <c r="X136" s="241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83</v>
      </c>
      <c r="AV136" s="13" t="s">
        <v>83</v>
      </c>
      <c r="AW136" s="13" t="s">
        <v>5</v>
      </c>
      <c r="AX136" s="13" t="s">
        <v>73</v>
      </c>
      <c r="AY136" s="242" t="s">
        <v>153</v>
      </c>
    </row>
    <row r="137" s="13" customFormat="1">
      <c r="A137" s="13"/>
      <c r="B137" s="232"/>
      <c r="C137" s="233"/>
      <c r="D137" s="225" t="s">
        <v>165</v>
      </c>
      <c r="E137" s="234" t="s">
        <v>20</v>
      </c>
      <c r="F137" s="235" t="s">
        <v>765</v>
      </c>
      <c r="G137" s="233"/>
      <c r="H137" s="236">
        <v>11.417999999999999</v>
      </c>
      <c r="I137" s="237"/>
      <c r="J137" s="237"/>
      <c r="K137" s="233"/>
      <c r="L137" s="233"/>
      <c r="M137" s="238"/>
      <c r="N137" s="239"/>
      <c r="O137" s="240"/>
      <c r="P137" s="240"/>
      <c r="Q137" s="240"/>
      <c r="R137" s="240"/>
      <c r="S137" s="240"/>
      <c r="T137" s="240"/>
      <c r="U137" s="240"/>
      <c r="V137" s="240"/>
      <c r="W137" s="240"/>
      <c r="X137" s="241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83</v>
      </c>
      <c r="AV137" s="13" t="s">
        <v>83</v>
      </c>
      <c r="AW137" s="13" t="s">
        <v>5</v>
      </c>
      <c r="AX137" s="13" t="s">
        <v>73</v>
      </c>
      <c r="AY137" s="242" t="s">
        <v>153</v>
      </c>
    </row>
    <row r="138" s="14" customFormat="1">
      <c r="A138" s="14"/>
      <c r="B138" s="243"/>
      <c r="C138" s="244"/>
      <c r="D138" s="225" t="s">
        <v>165</v>
      </c>
      <c r="E138" s="245" t="s">
        <v>20</v>
      </c>
      <c r="F138" s="246" t="s">
        <v>249</v>
      </c>
      <c r="G138" s="244"/>
      <c r="H138" s="247">
        <v>13.545</v>
      </c>
      <c r="I138" s="248"/>
      <c r="J138" s="248"/>
      <c r="K138" s="244"/>
      <c r="L138" s="244"/>
      <c r="M138" s="249"/>
      <c r="N138" s="250"/>
      <c r="O138" s="251"/>
      <c r="P138" s="251"/>
      <c r="Q138" s="251"/>
      <c r="R138" s="251"/>
      <c r="S138" s="251"/>
      <c r="T138" s="251"/>
      <c r="U138" s="251"/>
      <c r="V138" s="251"/>
      <c r="W138" s="251"/>
      <c r="X138" s="252"/>
      <c r="Y138" s="14"/>
      <c r="Z138" s="14"/>
      <c r="AA138" s="14"/>
      <c r="AB138" s="14"/>
      <c r="AC138" s="14"/>
      <c r="AD138" s="14"/>
      <c r="AE138" s="14"/>
      <c r="AT138" s="253" t="s">
        <v>165</v>
      </c>
      <c r="AU138" s="253" t="s">
        <v>83</v>
      </c>
      <c r="AV138" s="14" t="s">
        <v>159</v>
      </c>
      <c r="AW138" s="14" t="s">
        <v>5</v>
      </c>
      <c r="AX138" s="14" t="s">
        <v>81</v>
      </c>
      <c r="AY138" s="253" t="s">
        <v>153</v>
      </c>
    </row>
    <row r="139" s="2" customFormat="1" ht="24.15" customHeight="1">
      <c r="A139" s="39"/>
      <c r="B139" s="40"/>
      <c r="C139" s="210" t="s">
        <v>220</v>
      </c>
      <c r="D139" s="210" t="s">
        <v>155</v>
      </c>
      <c r="E139" s="211" t="s">
        <v>766</v>
      </c>
      <c r="F139" s="212" t="s">
        <v>767</v>
      </c>
      <c r="G139" s="213" t="s">
        <v>243</v>
      </c>
      <c r="H139" s="214">
        <v>4.6929999999999996</v>
      </c>
      <c r="I139" s="215"/>
      <c r="J139" s="215"/>
      <c r="K139" s="216">
        <f>ROUND(P139*H139,2)</f>
        <v>0</v>
      </c>
      <c r="L139" s="217"/>
      <c r="M139" s="45"/>
      <c r="N139" s="218" t="s">
        <v>20</v>
      </c>
      <c r="O139" s="219" t="s">
        <v>42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5"/>
      <c r="T139" s="221">
        <f>S139*H139</f>
        <v>0</v>
      </c>
      <c r="U139" s="221">
        <v>2.5018699999999998</v>
      </c>
      <c r="V139" s="221">
        <f>U139*H139</f>
        <v>11.741275909999999</v>
      </c>
      <c r="W139" s="221">
        <v>0</v>
      </c>
      <c r="X139" s="222">
        <f>W139*H139</f>
        <v>0</v>
      </c>
      <c r="Y139" s="39"/>
      <c r="Z139" s="39"/>
      <c r="AA139" s="39"/>
      <c r="AB139" s="39"/>
      <c r="AC139" s="39"/>
      <c r="AD139" s="39"/>
      <c r="AE139" s="39"/>
      <c r="AR139" s="223" t="s">
        <v>159</v>
      </c>
      <c r="AT139" s="223" t="s">
        <v>155</v>
      </c>
      <c r="AU139" s="223" t="s">
        <v>83</v>
      </c>
      <c r="AY139" s="18" t="s">
        <v>153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8" t="s">
        <v>81</v>
      </c>
      <c r="BK139" s="224">
        <f>ROUND(P139*H139,2)</f>
        <v>0</v>
      </c>
      <c r="BL139" s="18" t="s">
        <v>159</v>
      </c>
      <c r="BM139" s="223" t="s">
        <v>768</v>
      </c>
    </row>
    <row r="140" s="2" customFormat="1">
      <c r="A140" s="39"/>
      <c r="B140" s="40"/>
      <c r="C140" s="41"/>
      <c r="D140" s="225" t="s">
        <v>161</v>
      </c>
      <c r="E140" s="41"/>
      <c r="F140" s="226" t="s">
        <v>769</v>
      </c>
      <c r="G140" s="41"/>
      <c r="H140" s="41"/>
      <c r="I140" s="227"/>
      <c r="J140" s="227"/>
      <c r="K140" s="41"/>
      <c r="L140" s="41"/>
      <c r="M140" s="45"/>
      <c r="N140" s="228"/>
      <c r="O140" s="229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83</v>
      </c>
    </row>
    <row r="141" s="2" customFormat="1">
      <c r="A141" s="39"/>
      <c r="B141" s="40"/>
      <c r="C141" s="41"/>
      <c r="D141" s="230" t="s">
        <v>163</v>
      </c>
      <c r="E141" s="41"/>
      <c r="F141" s="231" t="s">
        <v>770</v>
      </c>
      <c r="G141" s="41"/>
      <c r="H141" s="41"/>
      <c r="I141" s="227"/>
      <c r="J141" s="227"/>
      <c r="K141" s="41"/>
      <c r="L141" s="41"/>
      <c r="M141" s="45"/>
      <c r="N141" s="228"/>
      <c r="O141" s="229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83</v>
      </c>
    </row>
    <row r="142" s="13" customFormat="1">
      <c r="A142" s="13"/>
      <c r="B142" s="232"/>
      <c r="C142" s="233"/>
      <c r="D142" s="225" t="s">
        <v>165</v>
      </c>
      <c r="E142" s="234" t="s">
        <v>20</v>
      </c>
      <c r="F142" s="235" t="s">
        <v>771</v>
      </c>
      <c r="G142" s="233"/>
      <c r="H142" s="236">
        <v>4.6929999999999996</v>
      </c>
      <c r="I142" s="237"/>
      <c r="J142" s="237"/>
      <c r="K142" s="233"/>
      <c r="L142" s="233"/>
      <c r="M142" s="238"/>
      <c r="N142" s="239"/>
      <c r="O142" s="240"/>
      <c r="P142" s="240"/>
      <c r="Q142" s="240"/>
      <c r="R142" s="240"/>
      <c r="S142" s="240"/>
      <c r="T142" s="240"/>
      <c r="U142" s="240"/>
      <c r="V142" s="240"/>
      <c r="W142" s="240"/>
      <c r="X142" s="241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83</v>
      </c>
      <c r="AV142" s="13" t="s">
        <v>83</v>
      </c>
      <c r="AW142" s="13" t="s">
        <v>5</v>
      </c>
      <c r="AX142" s="13" t="s">
        <v>81</v>
      </c>
      <c r="AY142" s="242" t="s">
        <v>153</v>
      </c>
    </row>
    <row r="143" s="2" customFormat="1" ht="16.5" customHeight="1">
      <c r="A143" s="39"/>
      <c r="B143" s="40"/>
      <c r="C143" s="210" t="s">
        <v>226</v>
      </c>
      <c r="D143" s="210" t="s">
        <v>155</v>
      </c>
      <c r="E143" s="211" t="s">
        <v>772</v>
      </c>
      <c r="F143" s="212" t="s">
        <v>773</v>
      </c>
      <c r="G143" s="213" t="s">
        <v>235</v>
      </c>
      <c r="H143" s="214">
        <v>5.0730000000000004</v>
      </c>
      <c r="I143" s="215"/>
      <c r="J143" s="215"/>
      <c r="K143" s="216">
        <f>ROUND(P143*H143,2)</f>
        <v>0</v>
      </c>
      <c r="L143" s="217"/>
      <c r="M143" s="45"/>
      <c r="N143" s="218" t="s">
        <v>20</v>
      </c>
      <c r="O143" s="219" t="s">
        <v>42</v>
      </c>
      <c r="P143" s="220">
        <f>I143+J143</f>
        <v>0</v>
      </c>
      <c r="Q143" s="220">
        <f>ROUND(I143*H143,2)</f>
        <v>0</v>
      </c>
      <c r="R143" s="220">
        <f>ROUND(J143*H143,2)</f>
        <v>0</v>
      </c>
      <c r="S143" s="85"/>
      <c r="T143" s="221">
        <f>S143*H143</f>
        <v>0</v>
      </c>
      <c r="U143" s="221">
        <v>0.0029399999999999999</v>
      </c>
      <c r="V143" s="221">
        <f>U143*H143</f>
        <v>0.01491462</v>
      </c>
      <c r="W143" s="221">
        <v>0</v>
      </c>
      <c r="X143" s="222">
        <f>W143*H143</f>
        <v>0</v>
      </c>
      <c r="Y143" s="39"/>
      <c r="Z143" s="39"/>
      <c r="AA143" s="39"/>
      <c r="AB143" s="39"/>
      <c r="AC143" s="39"/>
      <c r="AD143" s="39"/>
      <c r="AE143" s="39"/>
      <c r="AR143" s="223" t="s">
        <v>159</v>
      </c>
      <c r="AT143" s="223" t="s">
        <v>155</v>
      </c>
      <c r="AU143" s="223" t="s">
        <v>83</v>
      </c>
      <c r="AY143" s="18" t="s">
        <v>153</v>
      </c>
      <c r="BE143" s="224">
        <f>IF(O143="základní",K143,0)</f>
        <v>0</v>
      </c>
      <c r="BF143" s="224">
        <f>IF(O143="snížená",K143,0)</f>
        <v>0</v>
      </c>
      <c r="BG143" s="224">
        <f>IF(O143="zákl. přenesená",K143,0)</f>
        <v>0</v>
      </c>
      <c r="BH143" s="224">
        <f>IF(O143="sníž. přenesená",K143,0)</f>
        <v>0</v>
      </c>
      <c r="BI143" s="224">
        <f>IF(O143="nulová",K143,0)</f>
        <v>0</v>
      </c>
      <c r="BJ143" s="18" t="s">
        <v>81</v>
      </c>
      <c r="BK143" s="224">
        <f>ROUND(P143*H143,2)</f>
        <v>0</v>
      </c>
      <c r="BL143" s="18" t="s">
        <v>159</v>
      </c>
      <c r="BM143" s="223" t="s">
        <v>774</v>
      </c>
    </row>
    <row r="144" s="2" customFormat="1">
      <c r="A144" s="39"/>
      <c r="B144" s="40"/>
      <c r="C144" s="41"/>
      <c r="D144" s="225" t="s">
        <v>161</v>
      </c>
      <c r="E144" s="41"/>
      <c r="F144" s="226" t="s">
        <v>775</v>
      </c>
      <c r="G144" s="41"/>
      <c r="H144" s="41"/>
      <c r="I144" s="227"/>
      <c r="J144" s="227"/>
      <c r="K144" s="41"/>
      <c r="L144" s="41"/>
      <c r="M144" s="45"/>
      <c r="N144" s="228"/>
      <c r="O144" s="229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83</v>
      </c>
    </row>
    <row r="145" s="2" customFormat="1">
      <c r="A145" s="39"/>
      <c r="B145" s="40"/>
      <c r="C145" s="41"/>
      <c r="D145" s="230" t="s">
        <v>163</v>
      </c>
      <c r="E145" s="41"/>
      <c r="F145" s="231" t="s">
        <v>776</v>
      </c>
      <c r="G145" s="41"/>
      <c r="H145" s="41"/>
      <c r="I145" s="227"/>
      <c r="J145" s="227"/>
      <c r="K145" s="41"/>
      <c r="L145" s="41"/>
      <c r="M145" s="45"/>
      <c r="N145" s="228"/>
      <c r="O145" s="229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163</v>
      </c>
      <c r="AU145" s="18" t="s">
        <v>83</v>
      </c>
    </row>
    <row r="146" s="13" customFormat="1">
      <c r="A146" s="13"/>
      <c r="B146" s="232"/>
      <c r="C146" s="233"/>
      <c r="D146" s="225" t="s">
        <v>165</v>
      </c>
      <c r="E146" s="234" t="s">
        <v>20</v>
      </c>
      <c r="F146" s="235" t="s">
        <v>777</v>
      </c>
      <c r="G146" s="233"/>
      <c r="H146" s="236">
        <v>5.0730000000000004</v>
      </c>
      <c r="I146" s="237"/>
      <c r="J146" s="237"/>
      <c r="K146" s="233"/>
      <c r="L146" s="233"/>
      <c r="M146" s="238"/>
      <c r="N146" s="239"/>
      <c r="O146" s="240"/>
      <c r="P146" s="240"/>
      <c r="Q146" s="240"/>
      <c r="R146" s="240"/>
      <c r="S146" s="240"/>
      <c r="T146" s="240"/>
      <c r="U146" s="240"/>
      <c r="V146" s="240"/>
      <c r="W146" s="240"/>
      <c r="X146" s="241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83</v>
      </c>
      <c r="AV146" s="13" t="s">
        <v>83</v>
      </c>
      <c r="AW146" s="13" t="s">
        <v>5</v>
      </c>
      <c r="AX146" s="13" t="s">
        <v>81</v>
      </c>
      <c r="AY146" s="242" t="s">
        <v>153</v>
      </c>
    </row>
    <row r="147" s="2" customFormat="1" ht="16.5" customHeight="1">
      <c r="A147" s="39"/>
      <c r="B147" s="40"/>
      <c r="C147" s="210" t="s">
        <v>232</v>
      </c>
      <c r="D147" s="210" t="s">
        <v>155</v>
      </c>
      <c r="E147" s="211" t="s">
        <v>778</v>
      </c>
      <c r="F147" s="212" t="s">
        <v>779</v>
      </c>
      <c r="G147" s="213" t="s">
        <v>235</v>
      </c>
      <c r="H147" s="214">
        <v>5.0730000000000004</v>
      </c>
      <c r="I147" s="215"/>
      <c r="J147" s="215"/>
      <c r="K147" s="216">
        <f>ROUND(P147*H147,2)</f>
        <v>0</v>
      </c>
      <c r="L147" s="217"/>
      <c r="M147" s="45"/>
      <c r="N147" s="218" t="s">
        <v>20</v>
      </c>
      <c r="O147" s="219" t="s">
        <v>42</v>
      </c>
      <c r="P147" s="220">
        <f>I147+J147</f>
        <v>0</v>
      </c>
      <c r="Q147" s="220">
        <f>ROUND(I147*H147,2)</f>
        <v>0</v>
      </c>
      <c r="R147" s="220">
        <f>ROUND(J147*H147,2)</f>
        <v>0</v>
      </c>
      <c r="S147" s="85"/>
      <c r="T147" s="221">
        <f>S147*H147</f>
        <v>0</v>
      </c>
      <c r="U147" s="221">
        <v>0</v>
      </c>
      <c r="V147" s="221">
        <f>U147*H147</f>
        <v>0</v>
      </c>
      <c r="W147" s="221">
        <v>0</v>
      </c>
      <c r="X147" s="222">
        <f>W147*H147</f>
        <v>0</v>
      </c>
      <c r="Y147" s="39"/>
      <c r="Z147" s="39"/>
      <c r="AA147" s="39"/>
      <c r="AB147" s="39"/>
      <c r="AC147" s="39"/>
      <c r="AD147" s="39"/>
      <c r="AE147" s="39"/>
      <c r="AR147" s="223" t="s">
        <v>159</v>
      </c>
      <c r="AT147" s="223" t="s">
        <v>155</v>
      </c>
      <c r="AU147" s="223" t="s">
        <v>83</v>
      </c>
      <c r="AY147" s="18" t="s">
        <v>153</v>
      </c>
      <c r="BE147" s="224">
        <f>IF(O147="základní",K147,0)</f>
        <v>0</v>
      </c>
      <c r="BF147" s="224">
        <f>IF(O147="snížená",K147,0)</f>
        <v>0</v>
      </c>
      <c r="BG147" s="224">
        <f>IF(O147="zákl. přenesená",K147,0)</f>
        <v>0</v>
      </c>
      <c r="BH147" s="224">
        <f>IF(O147="sníž. přenesená",K147,0)</f>
        <v>0</v>
      </c>
      <c r="BI147" s="224">
        <f>IF(O147="nulová",K147,0)</f>
        <v>0</v>
      </c>
      <c r="BJ147" s="18" t="s">
        <v>81</v>
      </c>
      <c r="BK147" s="224">
        <f>ROUND(P147*H147,2)</f>
        <v>0</v>
      </c>
      <c r="BL147" s="18" t="s">
        <v>159</v>
      </c>
      <c r="BM147" s="223" t="s">
        <v>780</v>
      </c>
    </row>
    <row r="148" s="2" customFormat="1">
      <c r="A148" s="39"/>
      <c r="B148" s="40"/>
      <c r="C148" s="41"/>
      <c r="D148" s="225" t="s">
        <v>161</v>
      </c>
      <c r="E148" s="41"/>
      <c r="F148" s="226" t="s">
        <v>781</v>
      </c>
      <c r="G148" s="41"/>
      <c r="H148" s="41"/>
      <c r="I148" s="227"/>
      <c r="J148" s="227"/>
      <c r="K148" s="41"/>
      <c r="L148" s="41"/>
      <c r="M148" s="45"/>
      <c r="N148" s="228"/>
      <c r="O148" s="229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83</v>
      </c>
    </row>
    <row r="149" s="2" customFormat="1">
      <c r="A149" s="39"/>
      <c r="B149" s="40"/>
      <c r="C149" s="41"/>
      <c r="D149" s="230" t="s">
        <v>163</v>
      </c>
      <c r="E149" s="41"/>
      <c r="F149" s="231" t="s">
        <v>782</v>
      </c>
      <c r="G149" s="41"/>
      <c r="H149" s="41"/>
      <c r="I149" s="227"/>
      <c r="J149" s="227"/>
      <c r="K149" s="41"/>
      <c r="L149" s="41"/>
      <c r="M149" s="45"/>
      <c r="N149" s="228"/>
      <c r="O149" s="229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83</v>
      </c>
    </row>
    <row r="150" s="2" customFormat="1" ht="16.5" customHeight="1">
      <c r="A150" s="39"/>
      <c r="B150" s="40"/>
      <c r="C150" s="210" t="s">
        <v>240</v>
      </c>
      <c r="D150" s="210" t="s">
        <v>155</v>
      </c>
      <c r="E150" s="211" t="s">
        <v>783</v>
      </c>
      <c r="F150" s="212" t="s">
        <v>784</v>
      </c>
      <c r="G150" s="213" t="s">
        <v>273</v>
      </c>
      <c r="H150" s="214">
        <v>0.36699999999999999</v>
      </c>
      <c r="I150" s="215"/>
      <c r="J150" s="215"/>
      <c r="K150" s="216">
        <f>ROUND(P150*H150,2)</f>
        <v>0</v>
      </c>
      <c r="L150" s="217"/>
      <c r="M150" s="45"/>
      <c r="N150" s="218" t="s">
        <v>20</v>
      </c>
      <c r="O150" s="219" t="s">
        <v>42</v>
      </c>
      <c r="P150" s="220">
        <f>I150+J150</f>
        <v>0</v>
      </c>
      <c r="Q150" s="220">
        <f>ROUND(I150*H150,2)</f>
        <v>0</v>
      </c>
      <c r="R150" s="220">
        <f>ROUND(J150*H150,2)</f>
        <v>0</v>
      </c>
      <c r="S150" s="85"/>
      <c r="T150" s="221">
        <f>S150*H150</f>
        <v>0</v>
      </c>
      <c r="U150" s="221">
        <v>1.06277</v>
      </c>
      <c r="V150" s="221">
        <f>U150*H150</f>
        <v>0.39003659000000002</v>
      </c>
      <c r="W150" s="221">
        <v>0</v>
      </c>
      <c r="X150" s="222">
        <f>W150*H150</f>
        <v>0</v>
      </c>
      <c r="Y150" s="39"/>
      <c r="Z150" s="39"/>
      <c r="AA150" s="39"/>
      <c r="AB150" s="39"/>
      <c r="AC150" s="39"/>
      <c r="AD150" s="39"/>
      <c r="AE150" s="39"/>
      <c r="AR150" s="223" t="s">
        <v>159</v>
      </c>
      <c r="AT150" s="223" t="s">
        <v>155</v>
      </c>
      <c r="AU150" s="223" t="s">
        <v>83</v>
      </c>
      <c r="AY150" s="18" t="s">
        <v>153</v>
      </c>
      <c r="BE150" s="224">
        <f>IF(O150="základní",K150,0)</f>
        <v>0</v>
      </c>
      <c r="BF150" s="224">
        <f>IF(O150="snížená",K150,0)</f>
        <v>0</v>
      </c>
      <c r="BG150" s="224">
        <f>IF(O150="zákl. přenesená",K150,0)</f>
        <v>0</v>
      </c>
      <c r="BH150" s="224">
        <f>IF(O150="sníž. přenesená",K150,0)</f>
        <v>0</v>
      </c>
      <c r="BI150" s="224">
        <f>IF(O150="nulová",K150,0)</f>
        <v>0</v>
      </c>
      <c r="BJ150" s="18" t="s">
        <v>81</v>
      </c>
      <c r="BK150" s="224">
        <f>ROUND(P150*H150,2)</f>
        <v>0</v>
      </c>
      <c r="BL150" s="18" t="s">
        <v>159</v>
      </c>
      <c r="BM150" s="223" t="s">
        <v>785</v>
      </c>
    </row>
    <row r="151" s="2" customFormat="1">
      <c r="A151" s="39"/>
      <c r="B151" s="40"/>
      <c r="C151" s="41"/>
      <c r="D151" s="225" t="s">
        <v>161</v>
      </c>
      <c r="E151" s="41"/>
      <c r="F151" s="226" t="s">
        <v>786</v>
      </c>
      <c r="G151" s="41"/>
      <c r="H151" s="41"/>
      <c r="I151" s="227"/>
      <c r="J151" s="227"/>
      <c r="K151" s="41"/>
      <c r="L151" s="41"/>
      <c r="M151" s="45"/>
      <c r="N151" s="228"/>
      <c r="O151" s="229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161</v>
      </c>
      <c r="AU151" s="18" t="s">
        <v>83</v>
      </c>
    </row>
    <row r="152" s="2" customFormat="1">
      <c r="A152" s="39"/>
      <c r="B152" s="40"/>
      <c r="C152" s="41"/>
      <c r="D152" s="230" t="s">
        <v>163</v>
      </c>
      <c r="E152" s="41"/>
      <c r="F152" s="231" t="s">
        <v>787</v>
      </c>
      <c r="G152" s="41"/>
      <c r="H152" s="41"/>
      <c r="I152" s="227"/>
      <c r="J152" s="227"/>
      <c r="K152" s="41"/>
      <c r="L152" s="41"/>
      <c r="M152" s="45"/>
      <c r="N152" s="228"/>
      <c r="O152" s="229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83</v>
      </c>
    </row>
    <row r="153" s="13" customFormat="1">
      <c r="A153" s="13"/>
      <c r="B153" s="232"/>
      <c r="C153" s="233"/>
      <c r="D153" s="225" t="s">
        <v>165</v>
      </c>
      <c r="E153" s="234" t="s">
        <v>20</v>
      </c>
      <c r="F153" s="235" t="s">
        <v>788</v>
      </c>
      <c r="G153" s="233"/>
      <c r="H153" s="236">
        <v>0.36699999999999999</v>
      </c>
      <c r="I153" s="237"/>
      <c r="J153" s="237"/>
      <c r="K153" s="233"/>
      <c r="L153" s="233"/>
      <c r="M153" s="238"/>
      <c r="N153" s="239"/>
      <c r="O153" s="240"/>
      <c r="P153" s="240"/>
      <c r="Q153" s="240"/>
      <c r="R153" s="240"/>
      <c r="S153" s="240"/>
      <c r="T153" s="240"/>
      <c r="U153" s="240"/>
      <c r="V153" s="240"/>
      <c r="W153" s="240"/>
      <c r="X153" s="241"/>
      <c r="Y153" s="13"/>
      <c r="Z153" s="13"/>
      <c r="AA153" s="13"/>
      <c r="AB153" s="13"/>
      <c r="AC153" s="13"/>
      <c r="AD153" s="13"/>
      <c r="AE153" s="13"/>
      <c r="AT153" s="242" t="s">
        <v>165</v>
      </c>
      <c r="AU153" s="242" t="s">
        <v>83</v>
      </c>
      <c r="AV153" s="13" t="s">
        <v>83</v>
      </c>
      <c r="AW153" s="13" t="s">
        <v>5</v>
      </c>
      <c r="AX153" s="13" t="s">
        <v>81</v>
      </c>
      <c r="AY153" s="242" t="s">
        <v>153</v>
      </c>
    </row>
    <row r="154" s="2" customFormat="1" ht="16.5" customHeight="1">
      <c r="A154" s="39"/>
      <c r="B154" s="40"/>
      <c r="C154" s="210" t="s">
        <v>9</v>
      </c>
      <c r="D154" s="210" t="s">
        <v>155</v>
      </c>
      <c r="E154" s="211" t="s">
        <v>584</v>
      </c>
      <c r="F154" s="212" t="s">
        <v>585</v>
      </c>
      <c r="G154" s="213" t="s">
        <v>243</v>
      </c>
      <c r="H154" s="214">
        <v>2.6160000000000001</v>
      </c>
      <c r="I154" s="215"/>
      <c r="J154" s="215"/>
      <c r="K154" s="216">
        <f>ROUND(P154*H154,2)</f>
        <v>0</v>
      </c>
      <c r="L154" s="217"/>
      <c r="M154" s="45"/>
      <c r="N154" s="218" t="s">
        <v>20</v>
      </c>
      <c r="O154" s="219" t="s">
        <v>42</v>
      </c>
      <c r="P154" s="220">
        <f>I154+J154</f>
        <v>0</v>
      </c>
      <c r="Q154" s="220">
        <f>ROUND(I154*H154,2)</f>
        <v>0</v>
      </c>
      <c r="R154" s="220">
        <f>ROUND(J154*H154,2)</f>
        <v>0</v>
      </c>
      <c r="S154" s="85"/>
      <c r="T154" s="221">
        <f>S154*H154</f>
        <v>0</v>
      </c>
      <c r="U154" s="221">
        <v>2.5018699999999998</v>
      </c>
      <c r="V154" s="221">
        <f>U154*H154</f>
        <v>6.5448919199999995</v>
      </c>
      <c r="W154" s="221">
        <v>0</v>
      </c>
      <c r="X154" s="222">
        <f>W154*H154</f>
        <v>0</v>
      </c>
      <c r="Y154" s="39"/>
      <c r="Z154" s="39"/>
      <c r="AA154" s="39"/>
      <c r="AB154" s="39"/>
      <c r="AC154" s="39"/>
      <c r="AD154" s="39"/>
      <c r="AE154" s="39"/>
      <c r="AR154" s="223" t="s">
        <v>159</v>
      </c>
      <c r="AT154" s="223" t="s">
        <v>155</v>
      </c>
      <c r="AU154" s="223" t="s">
        <v>83</v>
      </c>
      <c r="AY154" s="18" t="s">
        <v>153</v>
      </c>
      <c r="BE154" s="224">
        <f>IF(O154="základní",K154,0)</f>
        <v>0</v>
      </c>
      <c r="BF154" s="224">
        <f>IF(O154="snížená",K154,0)</f>
        <v>0</v>
      </c>
      <c r="BG154" s="224">
        <f>IF(O154="zákl. přenesená",K154,0)</f>
        <v>0</v>
      </c>
      <c r="BH154" s="224">
        <f>IF(O154="sníž. přenesená",K154,0)</f>
        <v>0</v>
      </c>
      <c r="BI154" s="224">
        <f>IF(O154="nulová",K154,0)</f>
        <v>0</v>
      </c>
      <c r="BJ154" s="18" t="s">
        <v>81</v>
      </c>
      <c r="BK154" s="224">
        <f>ROUND(P154*H154,2)</f>
        <v>0</v>
      </c>
      <c r="BL154" s="18" t="s">
        <v>159</v>
      </c>
      <c r="BM154" s="223" t="s">
        <v>789</v>
      </c>
    </row>
    <row r="155" s="2" customFormat="1">
      <c r="A155" s="39"/>
      <c r="B155" s="40"/>
      <c r="C155" s="41"/>
      <c r="D155" s="225" t="s">
        <v>161</v>
      </c>
      <c r="E155" s="41"/>
      <c r="F155" s="226" t="s">
        <v>587</v>
      </c>
      <c r="G155" s="41"/>
      <c r="H155" s="41"/>
      <c r="I155" s="227"/>
      <c r="J155" s="227"/>
      <c r="K155" s="41"/>
      <c r="L155" s="41"/>
      <c r="M155" s="45"/>
      <c r="N155" s="228"/>
      <c r="O155" s="229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161</v>
      </c>
      <c r="AU155" s="18" t="s">
        <v>83</v>
      </c>
    </row>
    <row r="156" s="2" customFormat="1">
      <c r="A156" s="39"/>
      <c r="B156" s="40"/>
      <c r="C156" s="41"/>
      <c r="D156" s="230" t="s">
        <v>163</v>
      </c>
      <c r="E156" s="41"/>
      <c r="F156" s="231" t="s">
        <v>588</v>
      </c>
      <c r="G156" s="41"/>
      <c r="H156" s="41"/>
      <c r="I156" s="227"/>
      <c r="J156" s="227"/>
      <c r="K156" s="41"/>
      <c r="L156" s="41"/>
      <c r="M156" s="45"/>
      <c r="N156" s="228"/>
      <c r="O156" s="229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83</v>
      </c>
    </row>
    <row r="157" s="13" customFormat="1">
      <c r="A157" s="13"/>
      <c r="B157" s="232"/>
      <c r="C157" s="233"/>
      <c r="D157" s="225" t="s">
        <v>165</v>
      </c>
      <c r="E157" s="234" t="s">
        <v>20</v>
      </c>
      <c r="F157" s="235" t="s">
        <v>790</v>
      </c>
      <c r="G157" s="233"/>
      <c r="H157" s="236">
        <v>2.6160000000000001</v>
      </c>
      <c r="I157" s="237"/>
      <c r="J157" s="237"/>
      <c r="K157" s="233"/>
      <c r="L157" s="233"/>
      <c r="M157" s="238"/>
      <c r="N157" s="239"/>
      <c r="O157" s="240"/>
      <c r="P157" s="240"/>
      <c r="Q157" s="240"/>
      <c r="R157" s="240"/>
      <c r="S157" s="240"/>
      <c r="T157" s="240"/>
      <c r="U157" s="240"/>
      <c r="V157" s="240"/>
      <c r="W157" s="240"/>
      <c r="X157" s="241"/>
      <c r="Y157" s="13"/>
      <c r="Z157" s="13"/>
      <c r="AA157" s="13"/>
      <c r="AB157" s="13"/>
      <c r="AC157" s="13"/>
      <c r="AD157" s="13"/>
      <c r="AE157" s="13"/>
      <c r="AT157" s="242" t="s">
        <v>165</v>
      </c>
      <c r="AU157" s="242" t="s">
        <v>83</v>
      </c>
      <c r="AV157" s="13" t="s">
        <v>83</v>
      </c>
      <c r="AW157" s="13" t="s">
        <v>5</v>
      </c>
      <c r="AX157" s="13" t="s">
        <v>81</v>
      </c>
      <c r="AY157" s="242" t="s">
        <v>153</v>
      </c>
    </row>
    <row r="158" s="2" customFormat="1" ht="16.5" customHeight="1">
      <c r="A158" s="39"/>
      <c r="B158" s="40"/>
      <c r="C158" s="210" t="s">
        <v>256</v>
      </c>
      <c r="D158" s="210" t="s">
        <v>155</v>
      </c>
      <c r="E158" s="211" t="s">
        <v>590</v>
      </c>
      <c r="F158" s="212" t="s">
        <v>591</v>
      </c>
      <c r="G158" s="213" t="s">
        <v>235</v>
      </c>
      <c r="H158" s="214">
        <v>17.440000000000001</v>
      </c>
      <c r="I158" s="215"/>
      <c r="J158" s="215"/>
      <c r="K158" s="216">
        <f>ROUND(P158*H158,2)</f>
        <v>0</v>
      </c>
      <c r="L158" s="217"/>
      <c r="M158" s="45"/>
      <c r="N158" s="218" t="s">
        <v>20</v>
      </c>
      <c r="O158" s="219" t="s">
        <v>42</v>
      </c>
      <c r="P158" s="220">
        <f>I158+J158</f>
        <v>0</v>
      </c>
      <c r="Q158" s="220">
        <f>ROUND(I158*H158,2)</f>
        <v>0</v>
      </c>
      <c r="R158" s="220">
        <f>ROUND(J158*H158,2)</f>
        <v>0</v>
      </c>
      <c r="S158" s="85"/>
      <c r="T158" s="221">
        <f>S158*H158</f>
        <v>0</v>
      </c>
      <c r="U158" s="221">
        <v>0.0026900000000000001</v>
      </c>
      <c r="V158" s="221">
        <f>U158*H158</f>
        <v>0.046913600000000007</v>
      </c>
      <c r="W158" s="221">
        <v>0</v>
      </c>
      <c r="X158" s="222">
        <f>W158*H158</f>
        <v>0</v>
      </c>
      <c r="Y158" s="39"/>
      <c r="Z158" s="39"/>
      <c r="AA158" s="39"/>
      <c r="AB158" s="39"/>
      <c r="AC158" s="39"/>
      <c r="AD158" s="39"/>
      <c r="AE158" s="39"/>
      <c r="AR158" s="223" t="s">
        <v>159</v>
      </c>
      <c r="AT158" s="223" t="s">
        <v>155</v>
      </c>
      <c r="AU158" s="223" t="s">
        <v>83</v>
      </c>
      <c r="AY158" s="18" t="s">
        <v>153</v>
      </c>
      <c r="BE158" s="224">
        <f>IF(O158="základní",K158,0)</f>
        <v>0</v>
      </c>
      <c r="BF158" s="224">
        <f>IF(O158="snížená",K158,0)</f>
        <v>0</v>
      </c>
      <c r="BG158" s="224">
        <f>IF(O158="zákl. přenesená",K158,0)</f>
        <v>0</v>
      </c>
      <c r="BH158" s="224">
        <f>IF(O158="sníž. přenesená",K158,0)</f>
        <v>0</v>
      </c>
      <c r="BI158" s="224">
        <f>IF(O158="nulová",K158,0)</f>
        <v>0</v>
      </c>
      <c r="BJ158" s="18" t="s">
        <v>81</v>
      </c>
      <c r="BK158" s="224">
        <f>ROUND(P158*H158,2)</f>
        <v>0</v>
      </c>
      <c r="BL158" s="18" t="s">
        <v>159</v>
      </c>
      <c r="BM158" s="223" t="s">
        <v>791</v>
      </c>
    </row>
    <row r="159" s="2" customFormat="1">
      <c r="A159" s="39"/>
      <c r="B159" s="40"/>
      <c r="C159" s="41"/>
      <c r="D159" s="225" t="s">
        <v>161</v>
      </c>
      <c r="E159" s="41"/>
      <c r="F159" s="226" t="s">
        <v>593</v>
      </c>
      <c r="G159" s="41"/>
      <c r="H159" s="41"/>
      <c r="I159" s="227"/>
      <c r="J159" s="227"/>
      <c r="K159" s="41"/>
      <c r="L159" s="41"/>
      <c r="M159" s="45"/>
      <c r="N159" s="228"/>
      <c r="O159" s="229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161</v>
      </c>
      <c r="AU159" s="18" t="s">
        <v>83</v>
      </c>
    </row>
    <row r="160" s="2" customFormat="1">
      <c r="A160" s="39"/>
      <c r="B160" s="40"/>
      <c r="C160" s="41"/>
      <c r="D160" s="230" t="s">
        <v>163</v>
      </c>
      <c r="E160" s="41"/>
      <c r="F160" s="231" t="s">
        <v>594</v>
      </c>
      <c r="G160" s="41"/>
      <c r="H160" s="41"/>
      <c r="I160" s="227"/>
      <c r="J160" s="227"/>
      <c r="K160" s="41"/>
      <c r="L160" s="41"/>
      <c r="M160" s="45"/>
      <c r="N160" s="228"/>
      <c r="O160" s="229"/>
      <c r="P160" s="85"/>
      <c r="Q160" s="85"/>
      <c r="R160" s="85"/>
      <c r="S160" s="85"/>
      <c r="T160" s="85"/>
      <c r="U160" s="85"/>
      <c r="V160" s="85"/>
      <c r="W160" s="85"/>
      <c r="X160" s="86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83</v>
      </c>
    </row>
    <row r="161" s="13" customFormat="1">
      <c r="A161" s="13"/>
      <c r="B161" s="232"/>
      <c r="C161" s="233"/>
      <c r="D161" s="225" t="s">
        <v>165</v>
      </c>
      <c r="E161" s="234" t="s">
        <v>20</v>
      </c>
      <c r="F161" s="235" t="s">
        <v>752</v>
      </c>
      <c r="G161" s="233"/>
      <c r="H161" s="236">
        <v>17.440000000000001</v>
      </c>
      <c r="I161" s="237"/>
      <c r="J161" s="237"/>
      <c r="K161" s="233"/>
      <c r="L161" s="233"/>
      <c r="M161" s="238"/>
      <c r="N161" s="239"/>
      <c r="O161" s="240"/>
      <c r="P161" s="240"/>
      <c r="Q161" s="240"/>
      <c r="R161" s="240"/>
      <c r="S161" s="240"/>
      <c r="T161" s="240"/>
      <c r="U161" s="240"/>
      <c r="V161" s="240"/>
      <c r="W161" s="240"/>
      <c r="X161" s="241"/>
      <c r="Y161" s="13"/>
      <c r="Z161" s="13"/>
      <c r="AA161" s="13"/>
      <c r="AB161" s="13"/>
      <c r="AC161" s="13"/>
      <c r="AD161" s="13"/>
      <c r="AE161" s="13"/>
      <c r="AT161" s="242" t="s">
        <v>165</v>
      </c>
      <c r="AU161" s="242" t="s">
        <v>83</v>
      </c>
      <c r="AV161" s="13" t="s">
        <v>83</v>
      </c>
      <c r="AW161" s="13" t="s">
        <v>5</v>
      </c>
      <c r="AX161" s="13" t="s">
        <v>81</v>
      </c>
      <c r="AY161" s="242" t="s">
        <v>153</v>
      </c>
    </row>
    <row r="162" s="2" customFormat="1" ht="16.5" customHeight="1">
      <c r="A162" s="39"/>
      <c r="B162" s="40"/>
      <c r="C162" s="210" t="s">
        <v>263</v>
      </c>
      <c r="D162" s="210" t="s">
        <v>155</v>
      </c>
      <c r="E162" s="211" t="s">
        <v>596</v>
      </c>
      <c r="F162" s="212" t="s">
        <v>597</v>
      </c>
      <c r="G162" s="213" t="s">
        <v>235</v>
      </c>
      <c r="H162" s="214">
        <v>17.440000000000001</v>
      </c>
      <c r="I162" s="215"/>
      <c r="J162" s="215"/>
      <c r="K162" s="216">
        <f>ROUND(P162*H162,2)</f>
        <v>0</v>
      </c>
      <c r="L162" s="217"/>
      <c r="M162" s="45"/>
      <c r="N162" s="218" t="s">
        <v>20</v>
      </c>
      <c r="O162" s="219" t="s">
        <v>42</v>
      </c>
      <c r="P162" s="220">
        <f>I162+J162</f>
        <v>0</v>
      </c>
      <c r="Q162" s="220">
        <f>ROUND(I162*H162,2)</f>
        <v>0</v>
      </c>
      <c r="R162" s="220">
        <f>ROUND(J162*H162,2)</f>
        <v>0</v>
      </c>
      <c r="S162" s="85"/>
      <c r="T162" s="221">
        <f>S162*H162</f>
        <v>0</v>
      </c>
      <c r="U162" s="221">
        <v>0</v>
      </c>
      <c r="V162" s="221">
        <f>U162*H162</f>
        <v>0</v>
      </c>
      <c r="W162" s="221">
        <v>0</v>
      </c>
      <c r="X162" s="222">
        <f>W162*H162</f>
        <v>0</v>
      </c>
      <c r="Y162" s="39"/>
      <c r="Z162" s="39"/>
      <c r="AA162" s="39"/>
      <c r="AB162" s="39"/>
      <c r="AC162" s="39"/>
      <c r="AD162" s="39"/>
      <c r="AE162" s="39"/>
      <c r="AR162" s="223" t="s">
        <v>159</v>
      </c>
      <c r="AT162" s="223" t="s">
        <v>155</v>
      </c>
      <c r="AU162" s="223" t="s">
        <v>83</v>
      </c>
      <c r="AY162" s="18" t="s">
        <v>153</v>
      </c>
      <c r="BE162" s="224">
        <f>IF(O162="základní",K162,0)</f>
        <v>0</v>
      </c>
      <c r="BF162" s="224">
        <f>IF(O162="snížená",K162,0)</f>
        <v>0</v>
      </c>
      <c r="BG162" s="224">
        <f>IF(O162="zákl. přenesená",K162,0)</f>
        <v>0</v>
      </c>
      <c r="BH162" s="224">
        <f>IF(O162="sníž. přenesená",K162,0)</f>
        <v>0</v>
      </c>
      <c r="BI162" s="224">
        <f>IF(O162="nulová",K162,0)</f>
        <v>0</v>
      </c>
      <c r="BJ162" s="18" t="s">
        <v>81</v>
      </c>
      <c r="BK162" s="224">
        <f>ROUND(P162*H162,2)</f>
        <v>0</v>
      </c>
      <c r="BL162" s="18" t="s">
        <v>159</v>
      </c>
      <c r="BM162" s="223" t="s">
        <v>792</v>
      </c>
    </row>
    <row r="163" s="2" customFormat="1">
      <c r="A163" s="39"/>
      <c r="B163" s="40"/>
      <c r="C163" s="41"/>
      <c r="D163" s="225" t="s">
        <v>161</v>
      </c>
      <c r="E163" s="41"/>
      <c r="F163" s="226" t="s">
        <v>599</v>
      </c>
      <c r="G163" s="41"/>
      <c r="H163" s="41"/>
      <c r="I163" s="227"/>
      <c r="J163" s="227"/>
      <c r="K163" s="41"/>
      <c r="L163" s="41"/>
      <c r="M163" s="45"/>
      <c r="N163" s="228"/>
      <c r="O163" s="229"/>
      <c r="P163" s="85"/>
      <c r="Q163" s="85"/>
      <c r="R163" s="85"/>
      <c r="S163" s="85"/>
      <c r="T163" s="85"/>
      <c r="U163" s="85"/>
      <c r="V163" s="85"/>
      <c r="W163" s="85"/>
      <c r="X163" s="86"/>
      <c r="Y163" s="39"/>
      <c r="Z163" s="39"/>
      <c r="AA163" s="39"/>
      <c r="AB163" s="39"/>
      <c r="AC163" s="39"/>
      <c r="AD163" s="39"/>
      <c r="AE163" s="39"/>
      <c r="AT163" s="18" t="s">
        <v>161</v>
      </c>
      <c r="AU163" s="18" t="s">
        <v>83</v>
      </c>
    </row>
    <row r="164" s="2" customFormat="1">
      <c r="A164" s="39"/>
      <c r="B164" s="40"/>
      <c r="C164" s="41"/>
      <c r="D164" s="230" t="s">
        <v>163</v>
      </c>
      <c r="E164" s="41"/>
      <c r="F164" s="231" t="s">
        <v>600</v>
      </c>
      <c r="G164" s="41"/>
      <c r="H164" s="41"/>
      <c r="I164" s="227"/>
      <c r="J164" s="227"/>
      <c r="K164" s="41"/>
      <c r="L164" s="41"/>
      <c r="M164" s="45"/>
      <c r="N164" s="228"/>
      <c r="O164" s="229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83</v>
      </c>
    </row>
    <row r="165" s="12" customFormat="1" ht="22.8" customHeight="1">
      <c r="A165" s="12"/>
      <c r="B165" s="193"/>
      <c r="C165" s="194"/>
      <c r="D165" s="195" t="s">
        <v>72</v>
      </c>
      <c r="E165" s="208" t="s">
        <v>173</v>
      </c>
      <c r="F165" s="208" t="s">
        <v>601</v>
      </c>
      <c r="G165" s="194"/>
      <c r="H165" s="194"/>
      <c r="I165" s="197"/>
      <c r="J165" s="197"/>
      <c r="K165" s="209">
        <f>BK165</f>
        <v>0</v>
      </c>
      <c r="L165" s="194"/>
      <c r="M165" s="199"/>
      <c r="N165" s="200"/>
      <c r="O165" s="201"/>
      <c r="P165" s="201"/>
      <c r="Q165" s="202">
        <f>SUM(Q166:Q192)</f>
        <v>0</v>
      </c>
      <c r="R165" s="202">
        <f>SUM(R166:R192)</f>
        <v>0</v>
      </c>
      <c r="S165" s="201"/>
      <c r="T165" s="203">
        <f>SUM(T166:T192)</f>
        <v>0</v>
      </c>
      <c r="U165" s="201"/>
      <c r="V165" s="203">
        <f>SUM(V166:V192)</f>
        <v>1.9356948299999999</v>
      </c>
      <c r="W165" s="201"/>
      <c r="X165" s="204">
        <f>SUM(X166:X192)</f>
        <v>0</v>
      </c>
      <c r="Y165" s="12"/>
      <c r="Z165" s="12"/>
      <c r="AA165" s="12"/>
      <c r="AB165" s="12"/>
      <c r="AC165" s="12"/>
      <c r="AD165" s="12"/>
      <c r="AE165" s="12"/>
      <c r="AR165" s="205" t="s">
        <v>81</v>
      </c>
      <c r="AT165" s="206" t="s">
        <v>72</v>
      </c>
      <c r="AU165" s="206" t="s">
        <v>81</v>
      </c>
      <c r="AY165" s="205" t="s">
        <v>153</v>
      </c>
      <c r="BK165" s="207">
        <f>SUM(BK166:BK192)</f>
        <v>0</v>
      </c>
    </row>
    <row r="166" s="2" customFormat="1" ht="24.15" customHeight="1">
      <c r="A166" s="39"/>
      <c r="B166" s="40"/>
      <c r="C166" s="210" t="s">
        <v>270</v>
      </c>
      <c r="D166" s="210" t="s">
        <v>155</v>
      </c>
      <c r="E166" s="211" t="s">
        <v>793</v>
      </c>
      <c r="F166" s="212" t="s">
        <v>794</v>
      </c>
      <c r="G166" s="213" t="s">
        <v>243</v>
      </c>
      <c r="H166" s="214">
        <v>13.105</v>
      </c>
      <c r="I166" s="215"/>
      <c r="J166" s="215"/>
      <c r="K166" s="216">
        <f>ROUND(P166*H166,2)</f>
        <v>0</v>
      </c>
      <c r="L166" s="217"/>
      <c r="M166" s="45"/>
      <c r="N166" s="218" t="s">
        <v>20</v>
      </c>
      <c r="O166" s="219" t="s">
        <v>42</v>
      </c>
      <c r="P166" s="220">
        <f>I166+J166</f>
        <v>0</v>
      </c>
      <c r="Q166" s="220">
        <f>ROUND(I166*H166,2)</f>
        <v>0</v>
      </c>
      <c r="R166" s="220">
        <f>ROUND(J166*H166,2)</f>
        <v>0</v>
      </c>
      <c r="S166" s="85"/>
      <c r="T166" s="221">
        <f>S166*H166</f>
        <v>0</v>
      </c>
      <c r="U166" s="221">
        <v>0</v>
      </c>
      <c r="V166" s="221">
        <f>U166*H166</f>
        <v>0</v>
      </c>
      <c r="W166" s="221">
        <v>0</v>
      </c>
      <c r="X166" s="222">
        <f>W166*H166</f>
        <v>0</v>
      </c>
      <c r="Y166" s="39"/>
      <c r="Z166" s="39"/>
      <c r="AA166" s="39"/>
      <c r="AB166" s="39"/>
      <c r="AC166" s="39"/>
      <c r="AD166" s="39"/>
      <c r="AE166" s="39"/>
      <c r="AR166" s="223" t="s">
        <v>159</v>
      </c>
      <c r="AT166" s="223" t="s">
        <v>155</v>
      </c>
      <c r="AU166" s="223" t="s">
        <v>83</v>
      </c>
      <c r="AY166" s="18" t="s">
        <v>153</v>
      </c>
      <c r="BE166" s="224">
        <f>IF(O166="základní",K166,0)</f>
        <v>0</v>
      </c>
      <c r="BF166" s="224">
        <f>IF(O166="snížená",K166,0)</f>
        <v>0</v>
      </c>
      <c r="BG166" s="224">
        <f>IF(O166="zákl. přenesená",K166,0)</f>
        <v>0</v>
      </c>
      <c r="BH166" s="224">
        <f>IF(O166="sníž. přenesená",K166,0)</f>
        <v>0</v>
      </c>
      <c r="BI166" s="224">
        <f>IF(O166="nulová",K166,0)</f>
        <v>0</v>
      </c>
      <c r="BJ166" s="18" t="s">
        <v>81</v>
      </c>
      <c r="BK166" s="224">
        <f>ROUND(P166*H166,2)</f>
        <v>0</v>
      </c>
      <c r="BL166" s="18" t="s">
        <v>159</v>
      </c>
      <c r="BM166" s="223" t="s">
        <v>795</v>
      </c>
    </row>
    <row r="167" s="2" customFormat="1">
      <c r="A167" s="39"/>
      <c r="B167" s="40"/>
      <c r="C167" s="41"/>
      <c r="D167" s="225" t="s">
        <v>161</v>
      </c>
      <c r="E167" s="41"/>
      <c r="F167" s="226" t="s">
        <v>796</v>
      </c>
      <c r="G167" s="41"/>
      <c r="H167" s="41"/>
      <c r="I167" s="227"/>
      <c r="J167" s="227"/>
      <c r="K167" s="41"/>
      <c r="L167" s="41"/>
      <c r="M167" s="45"/>
      <c r="N167" s="228"/>
      <c r="O167" s="229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161</v>
      </c>
      <c r="AU167" s="18" t="s">
        <v>83</v>
      </c>
    </row>
    <row r="168" s="2" customFormat="1">
      <c r="A168" s="39"/>
      <c r="B168" s="40"/>
      <c r="C168" s="41"/>
      <c r="D168" s="230" t="s">
        <v>163</v>
      </c>
      <c r="E168" s="41"/>
      <c r="F168" s="231" t="s">
        <v>797</v>
      </c>
      <c r="G168" s="41"/>
      <c r="H168" s="41"/>
      <c r="I168" s="227"/>
      <c r="J168" s="227"/>
      <c r="K168" s="41"/>
      <c r="L168" s="41"/>
      <c r="M168" s="45"/>
      <c r="N168" s="228"/>
      <c r="O168" s="229"/>
      <c r="P168" s="85"/>
      <c r="Q168" s="85"/>
      <c r="R168" s="85"/>
      <c r="S168" s="85"/>
      <c r="T168" s="85"/>
      <c r="U168" s="85"/>
      <c r="V168" s="85"/>
      <c r="W168" s="85"/>
      <c r="X168" s="86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83</v>
      </c>
    </row>
    <row r="169" s="13" customFormat="1">
      <c r="A169" s="13"/>
      <c r="B169" s="232"/>
      <c r="C169" s="233"/>
      <c r="D169" s="225" t="s">
        <v>165</v>
      </c>
      <c r="E169" s="234" t="s">
        <v>20</v>
      </c>
      <c r="F169" s="235" t="s">
        <v>798</v>
      </c>
      <c r="G169" s="233"/>
      <c r="H169" s="236">
        <v>13.105</v>
      </c>
      <c r="I169" s="237"/>
      <c r="J169" s="237"/>
      <c r="K169" s="233"/>
      <c r="L169" s="233"/>
      <c r="M169" s="238"/>
      <c r="N169" s="239"/>
      <c r="O169" s="240"/>
      <c r="P169" s="240"/>
      <c r="Q169" s="240"/>
      <c r="R169" s="240"/>
      <c r="S169" s="240"/>
      <c r="T169" s="240"/>
      <c r="U169" s="240"/>
      <c r="V169" s="240"/>
      <c r="W169" s="240"/>
      <c r="X169" s="241"/>
      <c r="Y169" s="13"/>
      <c r="Z169" s="13"/>
      <c r="AA169" s="13"/>
      <c r="AB169" s="13"/>
      <c r="AC169" s="13"/>
      <c r="AD169" s="13"/>
      <c r="AE169" s="13"/>
      <c r="AT169" s="242" t="s">
        <v>165</v>
      </c>
      <c r="AU169" s="242" t="s">
        <v>83</v>
      </c>
      <c r="AV169" s="13" t="s">
        <v>83</v>
      </c>
      <c r="AW169" s="13" t="s">
        <v>5</v>
      </c>
      <c r="AX169" s="13" t="s">
        <v>81</v>
      </c>
      <c r="AY169" s="242" t="s">
        <v>153</v>
      </c>
    </row>
    <row r="170" s="2" customFormat="1" ht="21.75" customHeight="1">
      <c r="A170" s="39"/>
      <c r="B170" s="40"/>
      <c r="C170" s="210" t="s">
        <v>278</v>
      </c>
      <c r="D170" s="210" t="s">
        <v>155</v>
      </c>
      <c r="E170" s="211" t="s">
        <v>799</v>
      </c>
      <c r="F170" s="212" t="s">
        <v>800</v>
      </c>
      <c r="G170" s="213" t="s">
        <v>235</v>
      </c>
      <c r="H170" s="214">
        <v>66.963999999999999</v>
      </c>
      <c r="I170" s="215"/>
      <c r="J170" s="215"/>
      <c r="K170" s="216">
        <f>ROUND(P170*H170,2)</f>
        <v>0</v>
      </c>
      <c r="L170" s="217"/>
      <c r="M170" s="45"/>
      <c r="N170" s="218" t="s">
        <v>20</v>
      </c>
      <c r="O170" s="219" t="s">
        <v>42</v>
      </c>
      <c r="P170" s="220">
        <f>I170+J170</f>
        <v>0</v>
      </c>
      <c r="Q170" s="220">
        <f>ROUND(I170*H170,2)</f>
        <v>0</v>
      </c>
      <c r="R170" s="220">
        <f>ROUND(J170*H170,2)</f>
        <v>0</v>
      </c>
      <c r="S170" s="85"/>
      <c r="T170" s="221">
        <f>S170*H170</f>
        <v>0</v>
      </c>
      <c r="U170" s="221">
        <v>0.0086499999999999997</v>
      </c>
      <c r="V170" s="221">
        <f>U170*H170</f>
        <v>0.57923859999999994</v>
      </c>
      <c r="W170" s="221">
        <v>0</v>
      </c>
      <c r="X170" s="222">
        <f>W170*H170</f>
        <v>0</v>
      </c>
      <c r="Y170" s="39"/>
      <c r="Z170" s="39"/>
      <c r="AA170" s="39"/>
      <c r="AB170" s="39"/>
      <c r="AC170" s="39"/>
      <c r="AD170" s="39"/>
      <c r="AE170" s="39"/>
      <c r="AR170" s="223" t="s">
        <v>159</v>
      </c>
      <c r="AT170" s="223" t="s">
        <v>155</v>
      </c>
      <c r="AU170" s="223" t="s">
        <v>83</v>
      </c>
      <c r="AY170" s="18" t="s">
        <v>153</v>
      </c>
      <c r="BE170" s="224">
        <f>IF(O170="základní",K170,0)</f>
        <v>0</v>
      </c>
      <c r="BF170" s="224">
        <f>IF(O170="snížená",K170,0)</f>
        <v>0</v>
      </c>
      <c r="BG170" s="224">
        <f>IF(O170="zákl. přenesená",K170,0)</f>
        <v>0</v>
      </c>
      <c r="BH170" s="224">
        <f>IF(O170="sníž. přenesená",K170,0)</f>
        <v>0</v>
      </c>
      <c r="BI170" s="224">
        <f>IF(O170="nulová",K170,0)</f>
        <v>0</v>
      </c>
      <c r="BJ170" s="18" t="s">
        <v>81</v>
      </c>
      <c r="BK170" s="224">
        <f>ROUND(P170*H170,2)</f>
        <v>0</v>
      </c>
      <c r="BL170" s="18" t="s">
        <v>159</v>
      </c>
      <c r="BM170" s="223" t="s">
        <v>801</v>
      </c>
    </row>
    <row r="171" s="2" customFormat="1">
      <c r="A171" s="39"/>
      <c r="B171" s="40"/>
      <c r="C171" s="41"/>
      <c r="D171" s="225" t="s">
        <v>161</v>
      </c>
      <c r="E171" s="41"/>
      <c r="F171" s="226" t="s">
        <v>802</v>
      </c>
      <c r="G171" s="41"/>
      <c r="H171" s="41"/>
      <c r="I171" s="227"/>
      <c r="J171" s="227"/>
      <c r="K171" s="41"/>
      <c r="L171" s="41"/>
      <c r="M171" s="45"/>
      <c r="N171" s="228"/>
      <c r="O171" s="229"/>
      <c r="P171" s="85"/>
      <c r="Q171" s="85"/>
      <c r="R171" s="85"/>
      <c r="S171" s="85"/>
      <c r="T171" s="85"/>
      <c r="U171" s="85"/>
      <c r="V171" s="85"/>
      <c r="W171" s="85"/>
      <c r="X171" s="86"/>
      <c r="Y171" s="39"/>
      <c r="Z171" s="39"/>
      <c r="AA171" s="39"/>
      <c r="AB171" s="39"/>
      <c r="AC171" s="39"/>
      <c r="AD171" s="39"/>
      <c r="AE171" s="39"/>
      <c r="AT171" s="18" t="s">
        <v>161</v>
      </c>
      <c r="AU171" s="18" t="s">
        <v>83</v>
      </c>
    </row>
    <row r="172" s="2" customFormat="1">
      <c r="A172" s="39"/>
      <c r="B172" s="40"/>
      <c r="C172" s="41"/>
      <c r="D172" s="230" t="s">
        <v>163</v>
      </c>
      <c r="E172" s="41"/>
      <c r="F172" s="231" t="s">
        <v>803</v>
      </c>
      <c r="G172" s="41"/>
      <c r="H172" s="41"/>
      <c r="I172" s="227"/>
      <c r="J172" s="227"/>
      <c r="K172" s="41"/>
      <c r="L172" s="41"/>
      <c r="M172" s="45"/>
      <c r="N172" s="228"/>
      <c r="O172" s="229"/>
      <c r="P172" s="85"/>
      <c r="Q172" s="85"/>
      <c r="R172" s="85"/>
      <c r="S172" s="85"/>
      <c r="T172" s="85"/>
      <c r="U172" s="85"/>
      <c r="V172" s="85"/>
      <c r="W172" s="85"/>
      <c r="X172" s="86"/>
      <c r="Y172" s="39"/>
      <c r="Z172" s="39"/>
      <c r="AA172" s="39"/>
      <c r="AB172" s="39"/>
      <c r="AC172" s="39"/>
      <c r="AD172" s="39"/>
      <c r="AE172" s="39"/>
      <c r="AT172" s="18" t="s">
        <v>163</v>
      </c>
      <c r="AU172" s="18" t="s">
        <v>83</v>
      </c>
    </row>
    <row r="173" s="13" customFormat="1">
      <c r="A173" s="13"/>
      <c r="B173" s="232"/>
      <c r="C173" s="233"/>
      <c r="D173" s="225" t="s">
        <v>165</v>
      </c>
      <c r="E173" s="234" t="s">
        <v>20</v>
      </c>
      <c r="F173" s="235" t="s">
        <v>804</v>
      </c>
      <c r="G173" s="233"/>
      <c r="H173" s="236">
        <v>66.963999999999999</v>
      </c>
      <c r="I173" s="237"/>
      <c r="J173" s="237"/>
      <c r="K173" s="233"/>
      <c r="L173" s="233"/>
      <c r="M173" s="238"/>
      <c r="N173" s="239"/>
      <c r="O173" s="240"/>
      <c r="P173" s="240"/>
      <c r="Q173" s="240"/>
      <c r="R173" s="240"/>
      <c r="S173" s="240"/>
      <c r="T173" s="240"/>
      <c r="U173" s="240"/>
      <c r="V173" s="240"/>
      <c r="W173" s="240"/>
      <c r="X173" s="241"/>
      <c r="Y173" s="13"/>
      <c r="Z173" s="13"/>
      <c r="AA173" s="13"/>
      <c r="AB173" s="13"/>
      <c r="AC173" s="13"/>
      <c r="AD173" s="13"/>
      <c r="AE173" s="13"/>
      <c r="AT173" s="242" t="s">
        <v>165</v>
      </c>
      <c r="AU173" s="242" t="s">
        <v>83</v>
      </c>
      <c r="AV173" s="13" t="s">
        <v>83</v>
      </c>
      <c r="AW173" s="13" t="s">
        <v>5</v>
      </c>
      <c r="AX173" s="13" t="s">
        <v>81</v>
      </c>
      <c r="AY173" s="242" t="s">
        <v>153</v>
      </c>
    </row>
    <row r="174" s="2" customFormat="1" ht="21.75" customHeight="1">
      <c r="A174" s="39"/>
      <c r="B174" s="40"/>
      <c r="C174" s="210" t="s">
        <v>284</v>
      </c>
      <c r="D174" s="210" t="s">
        <v>155</v>
      </c>
      <c r="E174" s="211" t="s">
        <v>805</v>
      </c>
      <c r="F174" s="212" t="s">
        <v>806</v>
      </c>
      <c r="G174" s="213" t="s">
        <v>235</v>
      </c>
      <c r="H174" s="214">
        <v>66.963999999999999</v>
      </c>
      <c r="I174" s="215"/>
      <c r="J174" s="215"/>
      <c r="K174" s="216">
        <f>ROUND(P174*H174,2)</f>
        <v>0</v>
      </c>
      <c r="L174" s="217"/>
      <c r="M174" s="45"/>
      <c r="N174" s="218" t="s">
        <v>20</v>
      </c>
      <c r="O174" s="219" t="s">
        <v>42</v>
      </c>
      <c r="P174" s="220">
        <f>I174+J174</f>
        <v>0</v>
      </c>
      <c r="Q174" s="220">
        <f>ROUND(I174*H174,2)</f>
        <v>0</v>
      </c>
      <c r="R174" s="220">
        <f>ROUND(J174*H174,2)</f>
        <v>0</v>
      </c>
      <c r="S174" s="85"/>
      <c r="T174" s="221">
        <f>S174*H174</f>
        <v>0</v>
      </c>
      <c r="U174" s="221">
        <v>0</v>
      </c>
      <c r="V174" s="221">
        <f>U174*H174</f>
        <v>0</v>
      </c>
      <c r="W174" s="221">
        <v>0</v>
      </c>
      <c r="X174" s="222">
        <f>W174*H174</f>
        <v>0</v>
      </c>
      <c r="Y174" s="39"/>
      <c r="Z174" s="39"/>
      <c r="AA174" s="39"/>
      <c r="AB174" s="39"/>
      <c r="AC174" s="39"/>
      <c r="AD174" s="39"/>
      <c r="AE174" s="39"/>
      <c r="AR174" s="223" t="s">
        <v>159</v>
      </c>
      <c r="AT174" s="223" t="s">
        <v>155</v>
      </c>
      <c r="AU174" s="223" t="s">
        <v>83</v>
      </c>
      <c r="AY174" s="18" t="s">
        <v>153</v>
      </c>
      <c r="BE174" s="224">
        <f>IF(O174="základní",K174,0)</f>
        <v>0</v>
      </c>
      <c r="BF174" s="224">
        <f>IF(O174="snížená",K174,0)</f>
        <v>0</v>
      </c>
      <c r="BG174" s="224">
        <f>IF(O174="zákl. přenesená",K174,0)</f>
        <v>0</v>
      </c>
      <c r="BH174" s="224">
        <f>IF(O174="sníž. přenesená",K174,0)</f>
        <v>0</v>
      </c>
      <c r="BI174" s="224">
        <f>IF(O174="nulová",K174,0)</f>
        <v>0</v>
      </c>
      <c r="BJ174" s="18" t="s">
        <v>81</v>
      </c>
      <c r="BK174" s="224">
        <f>ROUND(P174*H174,2)</f>
        <v>0</v>
      </c>
      <c r="BL174" s="18" t="s">
        <v>159</v>
      </c>
      <c r="BM174" s="223" t="s">
        <v>807</v>
      </c>
    </row>
    <row r="175" s="2" customFormat="1">
      <c r="A175" s="39"/>
      <c r="B175" s="40"/>
      <c r="C175" s="41"/>
      <c r="D175" s="225" t="s">
        <v>161</v>
      </c>
      <c r="E175" s="41"/>
      <c r="F175" s="226" t="s">
        <v>808</v>
      </c>
      <c r="G175" s="41"/>
      <c r="H175" s="41"/>
      <c r="I175" s="227"/>
      <c r="J175" s="227"/>
      <c r="K175" s="41"/>
      <c r="L175" s="41"/>
      <c r="M175" s="45"/>
      <c r="N175" s="228"/>
      <c r="O175" s="229"/>
      <c r="P175" s="85"/>
      <c r="Q175" s="85"/>
      <c r="R175" s="85"/>
      <c r="S175" s="85"/>
      <c r="T175" s="85"/>
      <c r="U175" s="85"/>
      <c r="V175" s="85"/>
      <c r="W175" s="85"/>
      <c r="X175" s="86"/>
      <c r="Y175" s="39"/>
      <c r="Z175" s="39"/>
      <c r="AA175" s="39"/>
      <c r="AB175" s="39"/>
      <c r="AC175" s="39"/>
      <c r="AD175" s="39"/>
      <c r="AE175" s="39"/>
      <c r="AT175" s="18" t="s">
        <v>161</v>
      </c>
      <c r="AU175" s="18" t="s">
        <v>83</v>
      </c>
    </row>
    <row r="176" s="2" customFormat="1">
      <c r="A176" s="39"/>
      <c r="B176" s="40"/>
      <c r="C176" s="41"/>
      <c r="D176" s="230" t="s">
        <v>163</v>
      </c>
      <c r="E176" s="41"/>
      <c r="F176" s="231" t="s">
        <v>809</v>
      </c>
      <c r="G176" s="41"/>
      <c r="H176" s="41"/>
      <c r="I176" s="227"/>
      <c r="J176" s="227"/>
      <c r="K176" s="41"/>
      <c r="L176" s="41"/>
      <c r="M176" s="45"/>
      <c r="N176" s="228"/>
      <c r="O176" s="229"/>
      <c r="P176" s="85"/>
      <c r="Q176" s="85"/>
      <c r="R176" s="85"/>
      <c r="S176" s="85"/>
      <c r="T176" s="85"/>
      <c r="U176" s="85"/>
      <c r="V176" s="85"/>
      <c r="W176" s="85"/>
      <c r="X176" s="86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83</v>
      </c>
    </row>
    <row r="177" s="2" customFormat="1" ht="24.15" customHeight="1">
      <c r="A177" s="39"/>
      <c r="B177" s="40"/>
      <c r="C177" s="210" t="s">
        <v>8</v>
      </c>
      <c r="D177" s="210" t="s">
        <v>155</v>
      </c>
      <c r="E177" s="211" t="s">
        <v>810</v>
      </c>
      <c r="F177" s="212" t="s">
        <v>811</v>
      </c>
      <c r="G177" s="213" t="s">
        <v>273</v>
      </c>
      <c r="H177" s="214">
        <v>0.056000000000000001</v>
      </c>
      <c r="I177" s="215"/>
      <c r="J177" s="215"/>
      <c r="K177" s="216">
        <f>ROUND(P177*H177,2)</f>
        <v>0</v>
      </c>
      <c r="L177" s="217"/>
      <c r="M177" s="45"/>
      <c r="N177" s="218" t="s">
        <v>20</v>
      </c>
      <c r="O177" s="219" t="s">
        <v>42</v>
      </c>
      <c r="P177" s="220">
        <f>I177+J177</f>
        <v>0</v>
      </c>
      <c r="Q177" s="220">
        <f>ROUND(I177*H177,2)</f>
        <v>0</v>
      </c>
      <c r="R177" s="220">
        <f>ROUND(J177*H177,2)</f>
        <v>0</v>
      </c>
      <c r="S177" s="85"/>
      <c r="T177" s="221">
        <f>S177*H177</f>
        <v>0</v>
      </c>
      <c r="U177" s="221">
        <v>1.09528</v>
      </c>
      <c r="V177" s="221">
        <f>U177*H177</f>
        <v>0.061335680000000004</v>
      </c>
      <c r="W177" s="221">
        <v>0</v>
      </c>
      <c r="X177" s="222">
        <f>W177*H177</f>
        <v>0</v>
      </c>
      <c r="Y177" s="39"/>
      <c r="Z177" s="39"/>
      <c r="AA177" s="39"/>
      <c r="AB177" s="39"/>
      <c r="AC177" s="39"/>
      <c r="AD177" s="39"/>
      <c r="AE177" s="39"/>
      <c r="AR177" s="223" t="s">
        <v>159</v>
      </c>
      <c r="AT177" s="223" t="s">
        <v>155</v>
      </c>
      <c r="AU177" s="223" t="s">
        <v>83</v>
      </c>
      <c r="AY177" s="18" t="s">
        <v>153</v>
      </c>
      <c r="BE177" s="224">
        <f>IF(O177="základní",K177,0)</f>
        <v>0</v>
      </c>
      <c r="BF177" s="224">
        <f>IF(O177="snížená",K177,0)</f>
        <v>0</v>
      </c>
      <c r="BG177" s="224">
        <f>IF(O177="zákl. přenesená",K177,0)</f>
        <v>0</v>
      </c>
      <c r="BH177" s="224">
        <f>IF(O177="sníž. přenesená",K177,0)</f>
        <v>0</v>
      </c>
      <c r="BI177" s="224">
        <f>IF(O177="nulová",K177,0)</f>
        <v>0</v>
      </c>
      <c r="BJ177" s="18" t="s">
        <v>81</v>
      </c>
      <c r="BK177" s="224">
        <f>ROUND(P177*H177,2)</f>
        <v>0</v>
      </c>
      <c r="BL177" s="18" t="s">
        <v>159</v>
      </c>
      <c r="BM177" s="223" t="s">
        <v>812</v>
      </c>
    </row>
    <row r="178" s="2" customFormat="1">
      <c r="A178" s="39"/>
      <c r="B178" s="40"/>
      <c r="C178" s="41"/>
      <c r="D178" s="225" t="s">
        <v>161</v>
      </c>
      <c r="E178" s="41"/>
      <c r="F178" s="226" t="s">
        <v>813</v>
      </c>
      <c r="G178" s="41"/>
      <c r="H178" s="41"/>
      <c r="I178" s="227"/>
      <c r="J178" s="227"/>
      <c r="K178" s="41"/>
      <c r="L178" s="41"/>
      <c r="M178" s="45"/>
      <c r="N178" s="228"/>
      <c r="O178" s="229"/>
      <c r="P178" s="85"/>
      <c r="Q178" s="85"/>
      <c r="R178" s="85"/>
      <c r="S178" s="85"/>
      <c r="T178" s="85"/>
      <c r="U178" s="85"/>
      <c r="V178" s="85"/>
      <c r="W178" s="85"/>
      <c r="X178" s="86"/>
      <c r="Y178" s="39"/>
      <c r="Z178" s="39"/>
      <c r="AA178" s="39"/>
      <c r="AB178" s="39"/>
      <c r="AC178" s="39"/>
      <c r="AD178" s="39"/>
      <c r="AE178" s="39"/>
      <c r="AT178" s="18" t="s">
        <v>161</v>
      </c>
      <c r="AU178" s="18" t="s">
        <v>83</v>
      </c>
    </row>
    <row r="179" s="2" customFormat="1">
      <c r="A179" s="39"/>
      <c r="B179" s="40"/>
      <c r="C179" s="41"/>
      <c r="D179" s="230" t="s">
        <v>163</v>
      </c>
      <c r="E179" s="41"/>
      <c r="F179" s="231" t="s">
        <v>814</v>
      </c>
      <c r="G179" s="41"/>
      <c r="H179" s="41"/>
      <c r="I179" s="227"/>
      <c r="J179" s="227"/>
      <c r="K179" s="41"/>
      <c r="L179" s="41"/>
      <c r="M179" s="45"/>
      <c r="N179" s="228"/>
      <c r="O179" s="229"/>
      <c r="P179" s="85"/>
      <c r="Q179" s="85"/>
      <c r="R179" s="85"/>
      <c r="S179" s="85"/>
      <c r="T179" s="85"/>
      <c r="U179" s="85"/>
      <c r="V179" s="85"/>
      <c r="W179" s="85"/>
      <c r="X179" s="86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83</v>
      </c>
    </row>
    <row r="180" s="13" customFormat="1">
      <c r="A180" s="13"/>
      <c r="B180" s="232"/>
      <c r="C180" s="233"/>
      <c r="D180" s="225" t="s">
        <v>165</v>
      </c>
      <c r="E180" s="234" t="s">
        <v>20</v>
      </c>
      <c r="F180" s="235" t="s">
        <v>815</v>
      </c>
      <c r="G180" s="233"/>
      <c r="H180" s="236">
        <v>0.024</v>
      </c>
      <c r="I180" s="237"/>
      <c r="J180" s="237"/>
      <c r="K180" s="233"/>
      <c r="L180" s="233"/>
      <c r="M180" s="238"/>
      <c r="N180" s="239"/>
      <c r="O180" s="240"/>
      <c r="P180" s="240"/>
      <c r="Q180" s="240"/>
      <c r="R180" s="240"/>
      <c r="S180" s="240"/>
      <c r="T180" s="240"/>
      <c r="U180" s="240"/>
      <c r="V180" s="240"/>
      <c r="W180" s="240"/>
      <c r="X180" s="241"/>
      <c r="Y180" s="13"/>
      <c r="Z180" s="13"/>
      <c r="AA180" s="13"/>
      <c r="AB180" s="13"/>
      <c r="AC180" s="13"/>
      <c r="AD180" s="13"/>
      <c r="AE180" s="13"/>
      <c r="AT180" s="242" t="s">
        <v>165</v>
      </c>
      <c r="AU180" s="242" t="s">
        <v>83</v>
      </c>
      <c r="AV180" s="13" t="s">
        <v>83</v>
      </c>
      <c r="AW180" s="13" t="s">
        <v>5</v>
      </c>
      <c r="AX180" s="13" t="s">
        <v>73</v>
      </c>
      <c r="AY180" s="242" t="s">
        <v>153</v>
      </c>
    </row>
    <row r="181" s="13" customFormat="1">
      <c r="A181" s="13"/>
      <c r="B181" s="232"/>
      <c r="C181" s="233"/>
      <c r="D181" s="225" t="s">
        <v>165</v>
      </c>
      <c r="E181" s="234" t="s">
        <v>20</v>
      </c>
      <c r="F181" s="235" t="s">
        <v>816</v>
      </c>
      <c r="G181" s="233"/>
      <c r="H181" s="236">
        <v>0.032000000000000001</v>
      </c>
      <c r="I181" s="237"/>
      <c r="J181" s="237"/>
      <c r="K181" s="233"/>
      <c r="L181" s="233"/>
      <c r="M181" s="238"/>
      <c r="N181" s="239"/>
      <c r="O181" s="240"/>
      <c r="P181" s="240"/>
      <c r="Q181" s="240"/>
      <c r="R181" s="240"/>
      <c r="S181" s="240"/>
      <c r="T181" s="240"/>
      <c r="U181" s="240"/>
      <c r="V181" s="240"/>
      <c r="W181" s="240"/>
      <c r="X181" s="241"/>
      <c r="Y181" s="13"/>
      <c r="Z181" s="13"/>
      <c r="AA181" s="13"/>
      <c r="AB181" s="13"/>
      <c r="AC181" s="13"/>
      <c r="AD181" s="13"/>
      <c r="AE181" s="13"/>
      <c r="AT181" s="242" t="s">
        <v>165</v>
      </c>
      <c r="AU181" s="242" t="s">
        <v>83</v>
      </c>
      <c r="AV181" s="13" t="s">
        <v>83</v>
      </c>
      <c r="AW181" s="13" t="s">
        <v>5</v>
      </c>
      <c r="AX181" s="13" t="s">
        <v>73</v>
      </c>
      <c r="AY181" s="242" t="s">
        <v>153</v>
      </c>
    </row>
    <row r="182" s="14" customFormat="1">
      <c r="A182" s="14"/>
      <c r="B182" s="243"/>
      <c r="C182" s="244"/>
      <c r="D182" s="225" t="s">
        <v>165</v>
      </c>
      <c r="E182" s="245" t="s">
        <v>20</v>
      </c>
      <c r="F182" s="246" t="s">
        <v>249</v>
      </c>
      <c r="G182" s="244"/>
      <c r="H182" s="247">
        <v>0.056000000000000001</v>
      </c>
      <c r="I182" s="248"/>
      <c r="J182" s="248"/>
      <c r="K182" s="244"/>
      <c r="L182" s="244"/>
      <c r="M182" s="249"/>
      <c r="N182" s="250"/>
      <c r="O182" s="251"/>
      <c r="P182" s="251"/>
      <c r="Q182" s="251"/>
      <c r="R182" s="251"/>
      <c r="S182" s="251"/>
      <c r="T182" s="251"/>
      <c r="U182" s="251"/>
      <c r="V182" s="251"/>
      <c r="W182" s="251"/>
      <c r="X182" s="252"/>
      <c r="Y182" s="14"/>
      <c r="Z182" s="14"/>
      <c r="AA182" s="14"/>
      <c r="AB182" s="14"/>
      <c r="AC182" s="14"/>
      <c r="AD182" s="14"/>
      <c r="AE182" s="14"/>
      <c r="AT182" s="253" t="s">
        <v>165</v>
      </c>
      <c r="AU182" s="253" t="s">
        <v>83</v>
      </c>
      <c r="AV182" s="14" t="s">
        <v>159</v>
      </c>
      <c r="AW182" s="14" t="s">
        <v>5</v>
      </c>
      <c r="AX182" s="14" t="s">
        <v>81</v>
      </c>
      <c r="AY182" s="253" t="s">
        <v>153</v>
      </c>
    </row>
    <row r="183" s="2" customFormat="1" ht="24.15" customHeight="1">
      <c r="A183" s="39"/>
      <c r="B183" s="40"/>
      <c r="C183" s="210" t="s">
        <v>296</v>
      </c>
      <c r="D183" s="210" t="s">
        <v>155</v>
      </c>
      <c r="E183" s="211" t="s">
        <v>817</v>
      </c>
      <c r="F183" s="212" t="s">
        <v>818</v>
      </c>
      <c r="G183" s="213" t="s">
        <v>273</v>
      </c>
      <c r="H183" s="214">
        <v>0.441</v>
      </c>
      <c r="I183" s="215"/>
      <c r="J183" s="215"/>
      <c r="K183" s="216">
        <f>ROUND(P183*H183,2)</f>
        <v>0</v>
      </c>
      <c r="L183" s="217"/>
      <c r="M183" s="45"/>
      <c r="N183" s="218" t="s">
        <v>20</v>
      </c>
      <c r="O183" s="219" t="s">
        <v>42</v>
      </c>
      <c r="P183" s="220">
        <f>I183+J183</f>
        <v>0</v>
      </c>
      <c r="Q183" s="220">
        <f>ROUND(I183*H183,2)</f>
        <v>0</v>
      </c>
      <c r="R183" s="220">
        <f>ROUND(J183*H183,2)</f>
        <v>0</v>
      </c>
      <c r="S183" s="85"/>
      <c r="T183" s="221">
        <f>S183*H183</f>
        <v>0</v>
      </c>
      <c r="U183" s="221">
        <v>1.03955</v>
      </c>
      <c r="V183" s="221">
        <f>U183*H183</f>
        <v>0.45844154999999998</v>
      </c>
      <c r="W183" s="221">
        <v>0</v>
      </c>
      <c r="X183" s="222">
        <f>W183*H183</f>
        <v>0</v>
      </c>
      <c r="Y183" s="39"/>
      <c r="Z183" s="39"/>
      <c r="AA183" s="39"/>
      <c r="AB183" s="39"/>
      <c r="AC183" s="39"/>
      <c r="AD183" s="39"/>
      <c r="AE183" s="39"/>
      <c r="AR183" s="223" t="s">
        <v>159</v>
      </c>
      <c r="AT183" s="223" t="s">
        <v>155</v>
      </c>
      <c r="AU183" s="223" t="s">
        <v>83</v>
      </c>
      <c r="AY183" s="18" t="s">
        <v>153</v>
      </c>
      <c r="BE183" s="224">
        <f>IF(O183="základní",K183,0)</f>
        <v>0</v>
      </c>
      <c r="BF183" s="224">
        <f>IF(O183="snížená",K183,0)</f>
        <v>0</v>
      </c>
      <c r="BG183" s="224">
        <f>IF(O183="zákl. přenesená",K183,0)</f>
        <v>0</v>
      </c>
      <c r="BH183" s="224">
        <f>IF(O183="sníž. přenesená",K183,0)</f>
        <v>0</v>
      </c>
      <c r="BI183" s="224">
        <f>IF(O183="nulová",K183,0)</f>
        <v>0</v>
      </c>
      <c r="BJ183" s="18" t="s">
        <v>81</v>
      </c>
      <c r="BK183" s="224">
        <f>ROUND(P183*H183,2)</f>
        <v>0</v>
      </c>
      <c r="BL183" s="18" t="s">
        <v>159</v>
      </c>
      <c r="BM183" s="223" t="s">
        <v>819</v>
      </c>
    </row>
    <row r="184" s="2" customFormat="1">
      <c r="A184" s="39"/>
      <c r="B184" s="40"/>
      <c r="C184" s="41"/>
      <c r="D184" s="225" t="s">
        <v>161</v>
      </c>
      <c r="E184" s="41"/>
      <c r="F184" s="226" t="s">
        <v>820</v>
      </c>
      <c r="G184" s="41"/>
      <c r="H184" s="41"/>
      <c r="I184" s="227"/>
      <c r="J184" s="227"/>
      <c r="K184" s="41"/>
      <c r="L184" s="41"/>
      <c r="M184" s="45"/>
      <c r="N184" s="228"/>
      <c r="O184" s="229"/>
      <c r="P184" s="85"/>
      <c r="Q184" s="85"/>
      <c r="R184" s="85"/>
      <c r="S184" s="85"/>
      <c r="T184" s="85"/>
      <c r="U184" s="85"/>
      <c r="V184" s="85"/>
      <c r="W184" s="85"/>
      <c r="X184" s="86"/>
      <c r="Y184" s="39"/>
      <c r="Z184" s="39"/>
      <c r="AA184" s="39"/>
      <c r="AB184" s="39"/>
      <c r="AC184" s="39"/>
      <c r="AD184" s="39"/>
      <c r="AE184" s="39"/>
      <c r="AT184" s="18" t="s">
        <v>161</v>
      </c>
      <c r="AU184" s="18" t="s">
        <v>83</v>
      </c>
    </row>
    <row r="185" s="2" customFormat="1">
      <c r="A185" s="39"/>
      <c r="B185" s="40"/>
      <c r="C185" s="41"/>
      <c r="D185" s="230" t="s">
        <v>163</v>
      </c>
      <c r="E185" s="41"/>
      <c r="F185" s="231" t="s">
        <v>821</v>
      </c>
      <c r="G185" s="41"/>
      <c r="H185" s="41"/>
      <c r="I185" s="227"/>
      <c r="J185" s="227"/>
      <c r="K185" s="41"/>
      <c r="L185" s="41"/>
      <c r="M185" s="45"/>
      <c r="N185" s="228"/>
      <c r="O185" s="229"/>
      <c r="P185" s="85"/>
      <c r="Q185" s="85"/>
      <c r="R185" s="85"/>
      <c r="S185" s="85"/>
      <c r="T185" s="85"/>
      <c r="U185" s="85"/>
      <c r="V185" s="85"/>
      <c r="W185" s="85"/>
      <c r="X185" s="86"/>
      <c r="Y185" s="39"/>
      <c r="Z185" s="39"/>
      <c r="AA185" s="39"/>
      <c r="AB185" s="39"/>
      <c r="AC185" s="39"/>
      <c r="AD185" s="39"/>
      <c r="AE185" s="39"/>
      <c r="AT185" s="18" t="s">
        <v>163</v>
      </c>
      <c r="AU185" s="18" t="s">
        <v>83</v>
      </c>
    </row>
    <row r="186" s="13" customFormat="1">
      <c r="A186" s="13"/>
      <c r="B186" s="232"/>
      <c r="C186" s="233"/>
      <c r="D186" s="225" t="s">
        <v>165</v>
      </c>
      <c r="E186" s="234" t="s">
        <v>20</v>
      </c>
      <c r="F186" s="235" t="s">
        <v>822</v>
      </c>
      <c r="G186" s="233"/>
      <c r="H186" s="236">
        <v>0.441</v>
      </c>
      <c r="I186" s="237"/>
      <c r="J186" s="237"/>
      <c r="K186" s="233"/>
      <c r="L186" s="233"/>
      <c r="M186" s="238"/>
      <c r="N186" s="239"/>
      <c r="O186" s="240"/>
      <c r="P186" s="240"/>
      <c r="Q186" s="240"/>
      <c r="R186" s="240"/>
      <c r="S186" s="240"/>
      <c r="T186" s="240"/>
      <c r="U186" s="240"/>
      <c r="V186" s="240"/>
      <c r="W186" s="240"/>
      <c r="X186" s="241"/>
      <c r="Y186" s="13"/>
      <c r="Z186" s="13"/>
      <c r="AA186" s="13"/>
      <c r="AB186" s="13"/>
      <c r="AC186" s="13"/>
      <c r="AD186" s="13"/>
      <c r="AE186" s="13"/>
      <c r="AT186" s="242" t="s">
        <v>165</v>
      </c>
      <c r="AU186" s="242" t="s">
        <v>83</v>
      </c>
      <c r="AV186" s="13" t="s">
        <v>83</v>
      </c>
      <c r="AW186" s="13" t="s">
        <v>5</v>
      </c>
      <c r="AX186" s="13" t="s">
        <v>81</v>
      </c>
      <c r="AY186" s="242" t="s">
        <v>153</v>
      </c>
    </row>
    <row r="187" s="2" customFormat="1" ht="24.15" customHeight="1">
      <c r="A187" s="39"/>
      <c r="B187" s="40"/>
      <c r="C187" s="210" t="s">
        <v>302</v>
      </c>
      <c r="D187" s="210" t="s">
        <v>155</v>
      </c>
      <c r="E187" s="211" t="s">
        <v>602</v>
      </c>
      <c r="F187" s="212" t="s">
        <v>603</v>
      </c>
      <c r="G187" s="213" t="s">
        <v>496</v>
      </c>
      <c r="H187" s="214">
        <v>16.300000000000001</v>
      </c>
      <c r="I187" s="215"/>
      <c r="J187" s="215"/>
      <c r="K187" s="216">
        <f>ROUND(P187*H187,2)</f>
        <v>0</v>
      </c>
      <c r="L187" s="217"/>
      <c r="M187" s="45"/>
      <c r="N187" s="218" t="s">
        <v>20</v>
      </c>
      <c r="O187" s="219" t="s">
        <v>42</v>
      </c>
      <c r="P187" s="220">
        <f>I187+J187</f>
        <v>0</v>
      </c>
      <c r="Q187" s="220">
        <f>ROUND(I187*H187,2)</f>
        <v>0</v>
      </c>
      <c r="R187" s="220">
        <f>ROUND(J187*H187,2)</f>
        <v>0</v>
      </c>
      <c r="S187" s="85"/>
      <c r="T187" s="221">
        <f>S187*H187</f>
        <v>0</v>
      </c>
      <c r="U187" s="221">
        <v>0.00033</v>
      </c>
      <c r="V187" s="221">
        <f>U187*H187</f>
        <v>0.0053790000000000001</v>
      </c>
      <c r="W187" s="221">
        <v>0</v>
      </c>
      <c r="X187" s="222">
        <f>W187*H187</f>
        <v>0</v>
      </c>
      <c r="Y187" s="39"/>
      <c r="Z187" s="39"/>
      <c r="AA187" s="39"/>
      <c r="AB187" s="39"/>
      <c r="AC187" s="39"/>
      <c r="AD187" s="39"/>
      <c r="AE187" s="39"/>
      <c r="AR187" s="223" t="s">
        <v>159</v>
      </c>
      <c r="AT187" s="223" t="s">
        <v>155</v>
      </c>
      <c r="AU187" s="223" t="s">
        <v>83</v>
      </c>
      <c r="AY187" s="18" t="s">
        <v>153</v>
      </c>
      <c r="BE187" s="224">
        <f>IF(O187="základní",K187,0)</f>
        <v>0</v>
      </c>
      <c r="BF187" s="224">
        <f>IF(O187="snížená",K187,0)</f>
        <v>0</v>
      </c>
      <c r="BG187" s="224">
        <f>IF(O187="zákl. přenesená",K187,0)</f>
        <v>0</v>
      </c>
      <c r="BH187" s="224">
        <f>IF(O187="sníž. přenesená",K187,0)</f>
        <v>0</v>
      </c>
      <c r="BI187" s="224">
        <f>IF(O187="nulová",K187,0)</f>
        <v>0</v>
      </c>
      <c r="BJ187" s="18" t="s">
        <v>81</v>
      </c>
      <c r="BK187" s="224">
        <f>ROUND(P187*H187,2)</f>
        <v>0</v>
      </c>
      <c r="BL187" s="18" t="s">
        <v>159</v>
      </c>
      <c r="BM187" s="223" t="s">
        <v>823</v>
      </c>
    </row>
    <row r="188" s="2" customFormat="1">
      <c r="A188" s="39"/>
      <c r="B188" s="40"/>
      <c r="C188" s="41"/>
      <c r="D188" s="225" t="s">
        <v>161</v>
      </c>
      <c r="E188" s="41"/>
      <c r="F188" s="226" t="s">
        <v>605</v>
      </c>
      <c r="G188" s="41"/>
      <c r="H188" s="41"/>
      <c r="I188" s="227"/>
      <c r="J188" s="227"/>
      <c r="K188" s="41"/>
      <c r="L188" s="41"/>
      <c r="M188" s="45"/>
      <c r="N188" s="228"/>
      <c r="O188" s="229"/>
      <c r="P188" s="85"/>
      <c r="Q188" s="85"/>
      <c r="R188" s="85"/>
      <c r="S188" s="85"/>
      <c r="T188" s="85"/>
      <c r="U188" s="85"/>
      <c r="V188" s="85"/>
      <c r="W188" s="85"/>
      <c r="X188" s="86"/>
      <c r="Y188" s="39"/>
      <c r="Z188" s="39"/>
      <c r="AA188" s="39"/>
      <c r="AB188" s="39"/>
      <c r="AC188" s="39"/>
      <c r="AD188" s="39"/>
      <c r="AE188" s="39"/>
      <c r="AT188" s="18" t="s">
        <v>161</v>
      </c>
      <c r="AU188" s="18" t="s">
        <v>83</v>
      </c>
    </row>
    <row r="189" s="2" customFormat="1">
      <c r="A189" s="39"/>
      <c r="B189" s="40"/>
      <c r="C189" s="41"/>
      <c r="D189" s="230" t="s">
        <v>163</v>
      </c>
      <c r="E189" s="41"/>
      <c r="F189" s="231" t="s">
        <v>606</v>
      </c>
      <c r="G189" s="41"/>
      <c r="H189" s="41"/>
      <c r="I189" s="227"/>
      <c r="J189" s="227"/>
      <c r="K189" s="41"/>
      <c r="L189" s="41"/>
      <c r="M189" s="45"/>
      <c r="N189" s="228"/>
      <c r="O189" s="229"/>
      <c r="P189" s="85"/>
      <c r="Q189" s="85"/>
      <c r="R189" s="85"/>
      <c r="S189" s="85"/>
      <c r="T189" s="85"/>
      <c r="U189" s="85"/>
      <c r="V189" s="85"/>
      <c r="W189" s="85"/>
      <c r="X189" s="86"/>
      <c r="Y189" s="39"/>
      <c r="Z189" s="39"/>
      <c r="AA189" s="39"/>
      <c r="AB189" s="39"/>
      <c r="AC189" s="39"/>
      <c r="AD189" s="39"/>
      <c r="AE189" s="39"/>
      <c r="AT189" s="18" t="s">
        <v>163</v>
      </c>
      <c r="AU189" s="18" t="s">
        <v>83</v>
      </c>
    </row>
    <row r="190" s="13" customFormat="1">
      <c r="A190" s="13"/>
      <c r="B190" s="232"/>
      <c r="C190" s="233"/>
      <c r="D190" s="225" t="s">
        <v>165</v>
      </c>
      <c r="E190" s="234" t="s">
        <v>20</v>
      </c>
      <c r="F190" s="235" t="s">
        <v>824</v>
      </c>
      <c r="G190" s="233"/>
      <c r="H190" s="236">
        <v>16.300000000000001</v>
      </c>
      <c r="I190" s="237"/>
      <c r="J190" s="237"/>
      <c r="K190" s="233"/>
      <c r="L190" s="233"/>
      <c r="M190" s="238"/>
      <c r="N190" s="239"/>
      <c r="O190" s="240"/>
      <c r="P190" s="240"/>
      <c r="Q190" s="240"/>
      <c r="R190" s="240"/>
      <c r="S190" s="240"/>
      <c r="T190" s="240"/>
      <c r="U190" s="240"/>
      <c r="V190" s="240"/>
      <c r="W190" s="240"/>
      <c r="X190" s="241"/>
      <c r="Y190" s="13"/>
      <c r="Z190" s="13"/>
      <c r="AA190" s="13"/>
      <c r="AB190" s="13"/>
      <c r="AC190" s="13"/>
      <c r="AD190" s="13"/>
      <c r="AE190" s="13"/>
      <c r="AT190" s="242" t="s">
        <v>165</v>
      </c>
      <c r="AU190" s="242" t="s">
        <v>83</v>
      </c>
      <c r="AV190" s="13" t="s">
        <v>83</v>
      </c>
      <c r="AW190" s="13" t="s">
        <v>5</v>
      </c>
      <c r="AX190" s="13" t="s">
        <v>81</v>
      </c>
      <c r="AY190" s="242" t="s">
        <v>153</v>
      </c>
    </row>
    <row r="191" s="2" customFormat="1" ht="24.15" customHeight="1">
      <c r="A191" s="39"/>
      <c r="B191" s="40"/>
      <c r="C191" s="254" t="s">
        <v>308</v>
      </c>
      <c r="D191" s="254" t="s">
        <v>303</v>
      </c>
      <c r="E191" s="255" t="s">
        <v>825</v>
      </c>
      <c r="F191" s="256" t="s">
        <v>826</v>
      </c>
      <c r="G191" s="257" t="s">
        <v>496</v>
      </c>
      <c r="H191" s="258">
        <v>16.300000000000001</v>
      </c>
      <c r="I191" s="259"/>
      <c r="J191" s="260"/>
      <c r="K191" s="261">
        <f>ROUND(P191*H191,2)</f>
        <v>0</v>
      </c>
      <c r="L191" s="260"/>
      <c r="M191" s="262"/>
      <c r="N191" s="263" t="s">
        <v>20</v>
      </c>
      <c r="O191" s="219" t="s">
        <v>42</v>
      </c>
      <c r="P191" s="220">
        <f>I191+J191</f>
        <v>0</v>
      </c>
      <c r="Q191" s="220">
        <f>ROUND(I191*H191,2)</f>
        <v>0</v>
      </c>
      <c r="R191" s="220">
        <f>ROUND(J191*H191,2)</f>
        <v>0</v>
      </c>
      <c r="S191" s="85"/>
      <c r="T191" s="221">
        <f>S191*H191</f>
        <v>0</v>
      </c>
      <c r="U191" s="221">
        <v>0.050999999999999997</v>
      </c>
      <c r="V191" s="221">
        <f>U191*H191</f>
        <v>0.83129999999999993</v>
      </c>
      <c r="W191" s="221">
        <v>0</v>
      </c>
      <c r="X191" s="222">
        <f>W191*H191</f>
        <v>0</v>
      </c>
      <c r="Y191" s="39"/>
      <c r="Z191" s="39"/>
      <c r="AA191" s="39"/>
      <c r="AB191" s="39"/>
      <c r="AC191" s="39"/>
      <c r="AD191" s="39"/>
      <c r="AE191" s="39"/>
      <c r="AR191" s="223" t="s">
        <v>204</v>
      </c>
      <c r="AT191" s="223" t="s">
        <v>303</v>
      </c>
      <c r="AU191" s="223" t="s">
        <v>83</v>
      </c>
      <c r="AY191" s="18" t="s">
        <v>153</v>
      </c>
      <c r="BE191" s="224">
        <f>IF(O191="základní",K191,0)</f>
        <v>0</v>
      </c>
      <c r="BF191" s="224">
        <f>IF(O191="snížená",K191,0)</f>
        <v>0</v>
      </c>
      <c r="BG191" s="224">
        <f>IF(O191="zákl. přenesená",K191,0)</f>
        <v>0</v>
      </c>
      <c r="BH191" s="224">
        <f>IF(O191="sníž. přenesená",K191,0)</f>
        <v>0</v>
      </c>
      <c r="BI191" s="224">
        <f>IF(O191="nulová",K191,0)</f>
        <v>0</v>
      </c>
      <c r="BJ191" s="18" t="s">
        <v>81</v>
      </c>
      <c r="BK191" s="224">
        <f>ROUND(P191*H191,2)</f>
        <v>0</v>
      </c>
      <c r="BL191" s="18" t="s">
        <v>159</v>
      </c>
      <c r="BM191" s="223" t="s">
        <v>827</v>
      </c>
    </row>
    <row r="192" s="2" customFormat="1">
      <c r="A192" s="39"/>
      <c r="B192" s="40"/>
      <c r="C192" s="41"/>
      <c r="D192" s="225" t="s">
        <v>161</v>
      </c>
      <c r="E192" s="41"/>
      <c r="F192" s="226" t="s">
        <v>826</v>
      </c>
      <c r="G192" s="41"/>
      <c r="H192" s="41"/>
      <c r="I192" s="227"/>
      <c r="J192" s="227"/>
      <c r="K192" s="41"/>
      <c r="L192" s="41"/>
      <c r="M192" s="45"/>
      <c r="N192" s="228"/>
      <c r="O192" s="229"/>
      <c r="P192" s="85"/>
      <c r="Q192" s="85"/>
      <c r="R192" s="85"/>
      <c r="S192" s="85"/>
      <c r="T192" s="85"/>
      <c r="U192" s="85"/>
      <c r="V192" s="85"/>
      <c r="W192" s="85"/>
      <c r="X192" s="86"/>
      <c r="Y192" s="39"/>
      <c r="Z192" s="39"/>
      <c r="AA192" s="39"/>
      <c r="AB192" s="39"/>
      <c r="AC192" s="39"/>
      <c r="AD192" s="39"/>
      <c r="AE192" s="39"/>
      <c r="AT192" s="18" t="s">
        <v>161</v>
      </c>
      <c r="AU192" s="18" t="s">
        <v>83</v>
      </c>
    </row>
    <row r="193" s="12" customFormat="1" ht="22.8" customHeight="1">
      <c r="A193" s="12"/>
      <c r="B193" s="193"/>
      <c r="C193" s="194"/>
      <c r="D193" s="195" t="s">
        <v>72</v>
      </c>
      <c r="E193" s="208" t="s">
        <v>159</v>
      </c>
      <c r="F193" s="208" t="s">
        <v>475</v>
      </c>
      <c r="G193" s="194"/>
      <c r="H193" s="194"/>
      <c r="I193" s="197"/>
      <c r="J193" s="197"/>
      <c r="K193" s="209">
        <f>BK193</f>
        <v>0</v>
      </c>
      <c r="L193" s="194"/>
      <c r="M193" s="199"/>
      <c r="N193" s="200"/>
      <c r="O193" s="201"/>
      <c r="P193" s="201"/>
      <c r="Q193" s="202">
        <f>SUM(Q194:Q215)</f>
        <v>0</v>
      </c>
      <c r="R193" s="202">
        <f>SUM(R194:R215)</f>
        <v>0</v>
      </c>
      <c r="S193" s="201"/>
      <c r="T193" s="203">
        <f>SUM(T194:T215)</f>
        <v>0</v>
      </c>
      <c r="U193" s="201"/>
      <c r="V193" s="203">
        <f>SUM(V194:V215)</f>
        <v>78.95894324999999</v>
      </c>
      <c r="W193" s="201"/>
      <c r="X193" s="204">
        <f>SUM(X194:X215)</f>
        <v>0</v>
      </c>
      <c r="Y193" s="12"/>
      <c r="Z193" s="12"/>
      <c r="AA193" s="12"/>
      <c r="AB193" s="12"/>
      <c r="AC193" s="12"/>
      <c r="AD193" s="12"/>
      <c r="AE193" s="12"/>
      <c r="AR193" s="205" t="s">
        <v>81</v>
      </c>
      <c r="AT193" s="206" t="s">
        <v>72</v>
      </c>
      <c r="AU193" s="206" t="s">
        <v>81</v>
      </c>
      <c r="AY193" s="205" t="s">
        <v>153</v>
      </c>
      <c r="BK193" s="207">
        <f>SUM(BK194:BK215)</f>
        <v>0</v>
      </c>
    </row>
    <row r="194" s="2" customFormat="1" ht="16.5" customHeight="1">
      <c r="A194" s="39"/>
      <c r="B194" s="40"/>
      <c r="C194" s="210" t="s">
        <v>315</v>
      </c>
      <c r="D194" s="210" t="s">
        <v>155</v>
      </c>
      <c r="E194" s="211" t="s">
        <v>611</v>
      </c>
      <c r="F194" s="212" t="s">
        <v>612</v>
      </c>
      <c r="G194" s="213" t="s">
        <v>243</v>
      </c>
      <c r="H194" s="214">
        <v>2.1480000000000001</v>
      </c>
      <c r="I194" s="215"/>
      <c r="J194" s="215"/>
      <c r="K194" s="216">
        <f>ROUND(P194*H194,2)</f>
        <v>0</v>
      </c>
      <c r="L194" s="217"/>
      <c r="M194" s="45"/>
      <c r="N194" s="218" t="s">
        <v>20</v>
      </c>
      <c r="O194" s="219" t="s">
        <v>42</v>
      </c>
      <c r="P194" s="220">
        <f>I194+J194</f>
        <v>0</v>
      </c>
      <c r="Q194" s="220">
        <f>ROUND(I194*H194,2)</f>
        <v>0</v>
      </c>
      <c r="R194" s="220">
        <f>ROUND(J194*H194,2)</f>
        <v>0</v>
      </c>
      <c r="S194" s="85"/>
      <c r="T194" s="221">
        <f>S194*H194</f>
        <v>0</v>
      </c>
      <c r="U194" s="221">
        <v>0</v>
      </c>
      <c r="V194" s="221">
        <f>U194*H194</f>
        <v>0</v>
      </c>
      <c r="W194" s="221">
        <v>0</v>
      </c>
      <c r="X194" s="222">
        <f>W194*H194</f>
        <v>0</v>
      </c>
      <c r="Y194" s="39"/>
      <c r="Z194" s="39"/>
      <c r="AA194" s="39"/>
      <c r="AB194" s="39"/>
      <c r="AC194" s="39"/>
      <c r="AD194" s="39"/>
      <c r="AE194" s="39"/>
      <c r="AR194" s="223" t="s">
        <v>159</v>
      </c>
      <c r="AT194" s="223" t="s">
        <v>155</v>
      </c>
      <c r="AU194" s="223" t="s">
        <v>83</v>
      </c>
      <c r="AY194" s="18" t="s">
        <v>153</v>
      </c>
      <c r="BE194" s="224">
        <f>IF(O194="základní",K194,0)</f>
        <v>0</v>
      </c>
      <c r="BF194" s="224">
        <f>IF(O194="snížená",K194,0)</f>
        <v>0</v>
      </c>
      <c r="BG194" s="224">
        <f>IF(O194="zákl. přenesená",K194,0)</f>
        <v>0</v>
      </c>
      <c r="BH194" s="224">
        <f>IF(O194="sníž. přenesená",K194,0)</f>
        <v>0</v>
      </c>
      <c r="BI194" s="224">
        <f>IF(O194="nulová",K194,0)</f>
        <v>0</v>
      </c>
      <c r="BJ194" s="18" t="s">
        <v>81</v>
      </c>
      <c r="BK194" s="224">
        <f>ROUND(P194*H194,2)</f>
        <v>0</v>
      </c>
      <c r="BL194" s="18" t="s">
        <v>159</v>
      </c>
      <c r="BM194" s="223" t="s">
        <v>828</v>
      </c>
    </row>
    <row r="195" s="2" customFormat="1">
      <c r="A195" s="39"/>
      <c r="B195" s="40"/>
      <c r="C195" s="41"/>
      <c r="D195" s="225" t="s">
        <v>161</v>
      </c>
      <c r="E195" s="41"/>
      <c r="F195" s="226" t="s">
        <v>614</v>
      </c>
      <c r="G195" s="41"/>
      <c r="H195" s="41"/>
      <c r="I195" s="227"/>
      <c r="J195" s="227"/>
      <c r="K195" s="41"/>
      <c r="L195" s="41"/>
      <c r="M195" s="45"/>
      <c r="N195" s="228"/>
      <c r="O195" s="229"/>
      <c r="P195" s="85"/>
      <c r="Q195" s="85"/>
      <c r="R195" s="85"/>
      <c r="S195" s="85"/>
      <c r="T195" s="85"/>
      <c r="U195" s="85"/>
      <c r="V195" s="85"/>
      <c r="W195" s="85"/>
      <c r="X195" s="86"/>
      <c r="Y195" s="39"/>
      <c r="Z195" s="39"/>
      <c r="AA195" s="39"/>
      <c r="AB195" s="39"/>
      <c r="AC195" s="39"/>
      <c r="AD195" s="39"/>
      <c r="AE195" s="39"/>
      <c r="AT195" s="18" t="s">
        <v>161</v>
      </c>
      <c r="AU195" s="18" t="s">
        <v>83</v>
      </c>
    </row>
    <row r="196" s="2" customFormat="1">
      <c r="A196" s="39"/>
      <c r="B196" s="40"/>
      <c r="C196" s="41"/>
      <c r="D196" s="230" t="s">
        <v>163</v>
      </c>
      <c r="E196" s="41"/>
      <c r="F196" s="231" t="s">
        <v>615</v>
      </c>
      <c r="G196" s="41"/>
      <c r="H196" s="41"/>
      <c r="I196" s="227"/>
      <c r="J196" s="227"/>
      <c r="K196" s="41"/>
      <c r="L196" s="41"/>
      <c r="M196" s="45"/>
      <c r="N196" s="228"/>
      <c r="O196" s="229"/>
      <c r="P196" s="85"/>
      <c r="Q196" s="85"/>
      <c r="R196" s="85"/>
      <c r="S196" s="85"/>
      <c r="T196" s="85"/>
      <c r="U196" s="85"/>
      <c r="V196" s="85"/>
      <c r="W196" s="85"/>
      <c r="X196" s="86"/>
      <c r="Y196" s="39"/>
      <c r="Z196" s="39"/>
      <c r="AA196" s="39"/>
      <c r="AB196" s="39"/>
      <c r="AC196" s="39"/>
      <c r="AD196" s="39"/>
      <c r="AE196" s="39"/>
      <c r="AT196" s="18" t="s">
        <v>163</v>
      </c>
      <c r="AU196" s="18" t="s">
        <v>83</v>
      </c>
    </row>
    <row r="197" s="13" customFormat="1">
      <c r="A197" s="13"/>
      <c r="B197" s="232"/>
      <c r="C197" s="233"/>
      <c r="D197" s="225" t="s">
        <v>165</v>
      </c>
      <c r="E197" s="234" t="s">
        <v>20</v>
      </c>
      <c r="F197" s="235" t="s">
        <v>829</v>
      </c>
      <c r="G197" s="233"/>
      <c r="H197" s="236">
        <v>2.1480000000000001</v>
      </c>
      <c r="I197" s="237"/>
      <c r="J197" s="237"/>
      <c r="K197" s="233"/>
      <c r="L197" s="233"/>
      <c r="M197" s="238"/>
      <c r="N197" s="239"/>
      <c r="O197" s="240"/>
      <c r="P197" s="240"/>
      <c r="Q197" s="240"/>
      <c r="R197" s="240"/>
      <c r="S197" s="240"/>
      <c r="T197" s="240"/>
      <c r="U197" s="240"/>
      <c r="V197" s="240"/>
      <c r="W197" s="240"/>
      <c r="X197" s="241"/>
      <c r="Y197" s="13"/>
      <c r="Z197" s="13"/>
      <c r="AA197" s="13"/>
      <c r="AB197" s="13"/>
      <c r="AC197" s="13"/>
      <c r="AD197" s="13"/>
      <c r="AE197" s="13"/>
      <c r="AT197" s="242" t="s">
        <v>165</v>
      </c>
      <c r="AU197" s="242" t="s">
        <v>83</v>
      </c>
      <c r="AV197" s="13" t="s">
        <v>83</v>
      </c>
      <c r="AW197" s="13" t="s">
        <v>5</v>
      </c>
      <c r="AX197" s="13" t="s">
        <v>81</v>
      </c>
      <c r="AY197" s="242" t="s">
        <v>153</v>
      </c>
    </row>
    <row r="198" s="2" customFormat="1" ht="24.15" customHeight="1">
      <c r="A198" s="39"/>
      <c r="B198" s="40"/>
      <c r="C198" s="210" t="s">
        <v>320</v>
      </c>
      <c r="D198" s="210" t="s">
        <v>155</v>
      </c>
      <c r="E198" s="211" t="s">
        <v>617</v>
      </c>
      <c r="F198" s="212" t="s">
        <v>618</v>
      </c>
      <c r="G198" s="213" t="s">
        <v>158</v>
      </c>
      <c r="H198" s="214">
        <v>10</v>
      </c>
      <c r="I198" s="215"/>
      <c r="J198" s="215"/>
      <c r="K198" s="216">
        <f>ROUND(P198*H198,2)</f>
        <v>0</v>
      </c>
      <c r="L198" s="217"/>
      <c r="M198" s="45"/>
      <c r="N198" s="218" t="s">
        <v>20</v>
      </c>
      <c r="O198" s="219" t="s">
        <v>42</v>
      </c>
      <c r="P198" s="220">
        <f>I198+J198</f>
        <v>0</v>
      </c>
      <c r="Q198" s="220">
        <f>ROUND(I198*H198,2)</f>
        <v>0</v>
      </c>
      <c r="R198" s="220">
        <f>ROUND(J198*H198,2)</f>
        <v>0</v>
      </c>
      <c r="S198" s="85"/>
      <c r="T198" s="221">
        <f>S198*H198</f>
        <v>0</v>
      </c>
      <c r="U198" s="221">
        <v>0.00165</v>
      </c>
      <c r="V198" s="221">
        <f>U198*H198</f>
        <v>0.016500000000000001</v>
      </c>
      <c r="W198" s="221">
        <v>0</v>
      </c>
      <c r="X198" s="222">
        <f>W198*H198</f>
        <v>0</v>
      </c>
      <c r="Y198" s="39"/>
      <c r="Z198" s="39"/>
      <c r="AA198" s="39"/>
      <c r="AB198" s="39"/>
      <c r="AC198" s="39"/>
      <c r="AD198" s="39"/>
      <c r="AE198" s="39"/>
      <c r="AR198" s="223" t="s">
        <v>159</v>
      </c>
      <c r="AT198" s="223" t="s">
        <v>155</v>
      </c>
      <c r="AU198" s="223" t="s">
        <v>83</v>
      </c>
      <c r="AY198" s="18" t="s">
        <v>153</v>
      </c>
      <c r="BE198" s="224">
        <f>IF(O198="základní",K198,0)</f>
        <v>0</v>
      </c>
      <c r="BF198" s="224">
        <f>IF(O198="snížená",K198,0)</f>
        <v>0</v>
      </c>
      <c r="BG198" s="224">
        <f>IF(O198="zákl. přenesená",K198,0)</f>
        <v>0</v>
      </c>
      <c r="BH198" s="224">
        <f>IF(O198="sníž. přenesená",K198,0)</f>
        <v>0</v>
      </c>
      <c r="BI198" s="224">
        <f>IF(O198="nulová",K198,0)</f>
        <v>0</v>
      </c>
      <c r="BJ198" s="18" t="s">
        <v>81</v>
      </c>
      <c r="BK198" s="224">
        <f>ROUND(P198*H198,2)</f>
        <v>0</v>
      </c>
      <c r="BL198" s="18" t="s">
        <v>159</v>
      </c>
      <c r="BM198" s="223" t="s">
        <v>830</v>
      </c>
    </row>
    <row r="199" s="2" customFormat="1">
      <c r="A199" s="39"/>
      <c r="B199" s="40"/>
      <c r="C199" s="41"/>
      <c r="D199" s="225" t="s">
        <v>161</v>
      </c>
      <c r="E199" s="41"/>
      <c r="F199" s="226" t="s">
        <v>620</v>
      </c>
      <c r="G199" s="41"/>
      <c r="H199" s="41"/>
      <c r="I199" s="227"/>
      <c r="J199" s="227"/>
      <c r="K199" s="41"/>
      <c r="L199" s="41"/>
      <c r="M199" s="45"/>
      <c r="N199" s="228"/>
      <c r="O199" s="229"/>
      <c r="P199" s="85"/>
      <c r="Q199" s="85"/>
      <c r="R199" s="85"/>
      <c r="S199" s="85"/>
      <c r="T199" s="85"/>
      <c r="U199" s="85"/>
      <c r="V199" s="85"/>
      <c r="W199" s="85"/>
      <c r="X199" s="86"/>
      <c r="Y199" s="39"/>
      <c r="Z199" s="39"/>
      <c r="AA199" s="39"/>
      <c r="AB199" s="39"/>
      <c r="AC199" s="39"/>
      <c r="AD199" s="39"/>
      <c r="AE199" s="39"/>
      <c r="AT199" s="18" t="s">
        <v>161</v>
      </c>
      <c r="AU199" s="18" t="s">
        <v>83</v>
      </c>
    </row>
    <row r="200" s="2" customFormat="1">
      <c r="A200" s="39"/>
      <c r="B200" s="40"/>
      <c r="C200" s="41"/>
      <c r="D200" s="230" t="s">
        <v>163</v>
      </c>
      <c r="E200" s="41"/>
      <c r="F200" s="231" t="s">
        <v>621</v>
      </c>
      <c r="G200" s="41"/>
      <c r="H200" s="41"/>
      <c r="I200" s="227"/>
      <c r="J200" s="227"/>
      <c r="K200" s="41"/>
      <c r="L200" s="41"/>
      <c r="M200" s="45"/>
      <c r="N200" s="228"/>
      <c r="O200" s="229"/>
      <c r="P200" s="85"/>
      <c r="Q200" s="85"/>
      <c r="R200" s="85"/>
      <c r="S200" s="85"/>
      <c r="T200" s="85"/>
      <c r="U200" s="85"/>
      <c r="V200" s="85"/>
      <c r="W200" s="85"/>
      <c r="X200" s="86"/>
      <c r="Y200" s="39"/>
      <c r="Z200" s="39"/>
      <c r="AA200" s="39"/>
      <c r="AB200" s="39"/>
      <c r="AC200" s="39"/>
      <c r="AD200" s="39"/>
      <c r="AE200" s="39"/>
      <c r="AT200" s="18" t="s">
        <v>163</v>
      </c>
      <c r="AU200" s="18" t="s">
        <v>83</v>
      </c>
    </row>
    <row r="201" s="13" customFormat="1">
      <c r="A201" s="13"/>
      <c r="B201" s="232"/>
      <c r="C201" s="233"/>
      <c r="D201" s="225" t="s">
        <v>165</v>
      </c>
      <c r="E201" s="234" t="s">
        <v>20</v>
      </c>
      <c r="F201" s="235" t="s">
        <v>214</v>
      </c>
      <c r="G201" s="233"/>
      <c r="H201" s="236">
        <v>10</v>
      </c>
      <c r="I201" s="237"/>
      <c r="J201" s="237"/>
      <c r="K201" s="233"/>
      <c r="L201" s="233"/>
      <c r="M201" s="238"/>
      <c r="N201" s="239"/>
      <c r="O201" s="240"/>
      <c r="P201" s="240"/>
      <c r="Q201" s="240"/>
      <c r="R201" s="240"/>
      <c r="S201" s="240"/>
      <c r="T201" s="240"/>
      <c r="U201" s="240"/>
      <c r="V201" s="240"/>
      <c r="W201" s="240"/>
      <c r="X201" s="241"/>
      <c r="Y201" s="13"/>
      <c r="Z201" s="13"/>
      <c r="AA201" s="13"/>
      <c r="AB201" s="13"/>
      <c r="AC201" s="13"/>
      <c r="AD201" s="13"/>
      <c r="AE201" s="13"/>
      <c r="AT201" s="242" t="s">
        <v>165</v>
      </c>
      <c r="AU201" s="242" t="s">
        <v>83</v>
      </c>
      <c r="AV201" s="13" t="s">
        <v>83</v>
      </c>
      <c r="AW201" s="13" t="s">
        <v>5</v>
      </c>
      <c r="AX201" s="13" t="s">
        <v>81</v>
      </c>
      <c r="AY201" s="242" t="s">
        <v>153</v>
      </c>
    </row>
    <row r="202" s="2" customFormat="1" ht="21.75" customHeight="1">
      <c r="A202" s="39"/>
      <c r="B202" s="40"/>
      <c r="C202" s="254" t="s">
        <v>326</v>
      </c>
      <c r="D202" s="254" t="s">
        <v>303</v>
      </c>
      <c r="E202" s="255" t="s">
        <v>831</v>
      </c>
      <c r="F202" s="256" t="s">
        <v>832</v>
      </c>
      <c r="G202" s="257" t="s">
        <v>158</v>
      </c>
      <c r="H202" s="258">
        <v>10</v>
      </c>
      <c r="I202" s="259"/>
      <c r="J202" s="260"/>
      <c r="K202" s="261">
        <f>ROUND(P202*H202,2)</f>
        <v>0</v>
      </c>
      <c r="L202" s="260"/>
      <c r="M202" s="262"/>
      <c r="N202" s="263" t="s">
        <v>20</v>
      </c>
      <c r="O202" s="219" t="s">
        <v>42</v>
      </c>
      <c r="P202" s="220">
        <f>I202+J202</f>
        <v>0</v>
      </c>
      <c r="Q202" s="220">
        <f>ROUND(I202*H202,2)</f>
        <v>0</v>
      </c>
      <c r="R202" s="220">
        <f>ROUND(J202*H202,2)</f>
        <v>0</v>
      </c>
      <c r="S202" s="85"/>
      <c r="T202" s="221">
        <f>S202*H202</f>
        <v>0</v>
      </c>
      <c r="U202" s="221">
        <v>0.085000000000000006</v>
      </c>
      <c r="V202" s="221">
        <f>U202*H202</f>
        <v>0.85000000000000009</v>
      </c>
      <c r="W202" s="221">
        <v>0</v>
      </c>
      <c r="X202" s="222">
        <f>W202*H202</f>
        <v>0</v>
      </c>
      <c r="Y202" s="39"/>
      <c r="Z202" s="39"/>
      <c r="AA202" s="39"/>
      <c r="AB202" s="39"/>
      <c r="AC202" s="39"/>
      <c r="AD202" s="39"/>
      <c r="AE202" s="39"/>
      <c r="AR202" s="223" t="s">
        <v>204</v>
      </c>
      <c r="AT202" s="223" t="s">
        <v>303</v>
      </c>
      <c r="AU202" s="223" t="s">
        <v>83</v>
      </c>
      <c r="AY202" s="18" t="s">
        <v>153</v>
      </c>
      <c r="BE202" s="224">
        <f>IF(O202="základní",K202,0)</f>
        <v>0</v>
      </c>
      <c r="BF202" s="224">
        <f>IF(O202="snížená",K202,0)</f>
        <v>0</v>
      </c>
      <c r="BG202" s="224">
        <f>IF(O202="zákl. přenesená",K202,0)</f>
        <v>0</v>
      </c>
      <c r="BH202" s="224">
        <f>IF(O202="sníž. přenesená",K202,0)</f>
        <v>0</v>
      </c>
      <c r="BI202" s="224">
        <f>IF(O202="nulová",K202,0)</f>
        <v>0</v>
      </c>
      <c r="BJ202" s="18" t="s">
        <v>81</v>
      </c>
      <c r="BK202" s="224">
        <f>ROUND(P202*H202,2)</f>
        <v>0</v>
      </c>
      <c r="BL202" s="18" t="s">
        <v>159</v>
      </c>
      <c r="BM202" s="223" t="s">
        <v>833</v>
      </c>
    </row>
    <row r="203" s="2" customFormat="1">
      <c r="A203" s="39"/>
      <c r="B203" s="40"/>
      <c r="C203" s="41"/>
      <c r="D203" s="225" t="s">
        <v>161</v>
      </c>
      <c r="E203" s="41"/>
      <c r="F203" s="226" t="s">
        <v>832</v>
      </c>
      <c r="G203" s="41"/>
      <c r="H203" s="41"/>
      <c r="I203" s="227"/>
      <c r="J203" s="227"/>
      <c r="K203" s="41"/>
      <c r="L203" s="41"/>
      <c r="M203" s="45"/>
      <c r="N203" s="228"/>
      <c r="O203" s="229"/>
      <c r="P203" s="85"/>
      <c r="Q203" s="85"/>
      <c r="R203" s="85"/>
      <c r="S203" s="85"/>
      <c r="T203" s="85"/>
      <c r="U203" s="85"/>
      <c r="V203" s="85"/>
      <c r="W203" s="85"/>
      <c r="X203" s="86"/>
      <c r="Y203" s="39"/>
      <c r="Z203" s="39"/>
      <c r="AA203" s="39"/>
      <c r="AB203" s="39"/>
      <c r="AC203" s="39"/>
      <c r="AD203" s="39"/>
      <c r="AE203" s="39"/>
      <c r="AT203" s="18" t="s">
        <v>161</v>
      </c>
      <c r="AU203" s="18" t="s">
        <v>83</v>
      </c>
    </row>
    <row r="204" s="2" customFormat="1" ht="33" customHeight="1">
      <c r="A204" s="39"/>
      <c r="B204" s="40"/>
      <c r="C204" s="210" t="s">
        <v>334</v>
      </c>
      <c r="D204" s="210" t="s">
        <v>155</v>
      </c>
      <c r="E204" s="211" t="s">
        <v>626</v>
      </c>
      <c r="F204" s="212" t="s">
        <v>627</v>
      </c>
      <c r="G204" s="213" t="s">
        <v>243</v>
      </c>
      <c r="H204" s="214">
        <v>2.7480000000000002</v>
      </c>
      <c r="I204" s="215"/>
      <c r="J204" s="215"/>
      <c r="K204" s="216">
        <f>ROUND(P204*H204,2)</f>
        <v>0</v>
      </c>
      <c r="L204" s="217"/>
      <c r="M204" s="45"/>
      <c r="N204" s="218" t="s">
        <v>20</v>
      </c>
      <c r="O204" s="219" t="s">
        <v>42</v>
      </c>
      <c r="P204" s="220">
        <f>I204+J204</f>
        <v>0</v>
      </c>
      <c r="Q204" s="220">
        <f>ROUND(I204*H204,2)</f>
        <v>0</v>
      </c>
      <c r="R204" s="220">
        <f>ROUND(J204*H204,2)</f>
        <v>0</v>
      </c>
      <c r="S204" s="85"/>
      <c r="T204" s="221">
        <f>S204*H204</f>
        <v>0</v>
      </c>
      <c r="U204" s="221">
        <v>0</v>
      </c>
      <c r="V204" s="221">
        <f>U204*H204</f>
        <v>0</v>
      </c>
      <c r="W204" s="221">
        <v>0</v>
      </c>
      <c r="X204" s="222">
        <f>W204*H204</f>
        <v>0</v>
      </c>
      <c r="Y204" s="39"/>
      <c r="Z204" s="39"/>
      <c r="AA204" s="39"/>
      <c r="AB204" s="39"/>
      <c r="AC204" s="39"/>
      <c r="AD204" s="39"/>
      <c r="AE204" s="39"/>
      <c r="AR204" s="223" t="s">
        <v>159</v>
      </c>
      <c r="AT204" s="223" t="s">
        <v>155</v>
      </c>
      <c r="AU204" s="223" t="s">
        <v>83</v>
      </c>
      <c r="AY204" s="18" t="s">
        <v>153</v>
      </c>
      <c r="BE204" s="224">
        <f>IF(O204="základní",K204,0)</f>
        <v>0</v>
      </c>
      <c r="BF204" s="224">
        <f>IF(O204="snížená",K204,0)</f>
        <v>0</v>
      </c>
      <c r="BG204" s="224">
        <f>IF(O204="zákl. přenesená",K204,0)</f>
        <v>0</v>
      </c>
      <c r="BH204" s="224">
        <f>IF(O204="sníž. přenesená",K204,0)</f>
        <v>0</v>
      </c>
      <c r="BI204" s="224">
        <f>IF(O204="nulová",K204,0)</f>
        <v>0</v>
      </c>
      <c r="BJ204" s="18" t="s">
        <v>81</v>
      </c>
      <c r="BK204" s="224">
        <f>ROUND(P204*H204,2)</f>
        <v>0</v>
      </c>
      <c r="BL204" s="18" t="s">
        <v>159</v>
      </c>
      <c r="BM204" s="223" t="s">
        <v>834</v>
      </c>
    </row>
    <row r="205" s="2" customFormat="1">
      <c r="A205" s="39"/>
      <c r="B205" s="40"/>
      <c r="C205" s="41"/>
      <c r="D205" s="225" t="s">
        <v>161</v>
      </c>
      <c r="E205" s="41"/>
      <c r="F205" s="226" t="s">
        <v>629</v>
      </c>
      <c r="G205" s="41"/>
      <c r="H205" s="41"/>
      <c r="I205" s="227"/>
      <c r="J205" s="227"/>
      <c r="K205" s="41"/>
      <c r="L205" s="41"/>
      <c r="M205" s="45"/>
      <c r="N205" s="228"/>
      <c r="O205" s="229"/>
      <c r="P205" s="85"/>
      <c r="Q205" s="85"/>
      <c r="R205" s="85"/>
      <c r="S205" s="85"/>
      <c r="T205" s="85"/>
      <c r="U205" s="85"/>
      <c r="V205" s="85"/>
      <c r="W205" s="85"/>
      <c r="X205" s="86"/>
      <c r="Y205" s="39"/>
      <c r="Z205" s="39"/>
      <c r="AA205" s="39"/>
      <c r="AB205" s="39"/>
      <c r="AC205" s="39"/>
      <c r="AD205" s="39"/>
      <c r="AE205" s="39"/>
      <c r="AT205" s="18" t="s">
        <v>161</v>
      </c>
      <c r="AU205" s="18" t="s">
        <v>83</v>
      </c>
    </row>
    <row r="206" s="2" customFormat="1">
      <c r="A206" s="39"/>
      <c r="B206" s="40"/>
      <c r="C206" s="41"/>
      <c r="D206" s="230" t="s">
        <v>163</v>
      </c>
      <c r="E206" s="41"/>
      <c r="F206" s="231" t="s">
        <v>630</v>
      </c>
      <c r="G206" s="41"/>
      <c r="H206" s="41"/>
      <c r="I206" s="227"/>
      <c r="J206" s="227"/>
      <c r="K206" s="41"/>
      <c r="L206" s="41"/>
      <c r="M206" s="45"/>
      <c r="N206" s="228"/>
      <c r="O206" s="229"/>
      <c r="P206" s="85"/>
      <c r="Q206" s="85"/>
      <c r="R206" s="85"/>
      <c r="S206" s="85"/>
      <c r="T206" s="85"/>
      <c r="U206" s="85"/>
      <c r="V206" s="85"/>
      <c r="W206" s="85"/>
      <c r="X206" s="86"/>
      <c r="Y206" s="39"/>
      <c r="Z206" s="39"/>
      <c r="AA206" s="39"/>
      <c r="AB206" s="39"/>
      <c r="AC206" s="39"/>
      <c r="AD206" s="39"/>
      <c r="AE206" s="39"/>
      <c r="AT206" s="18" t="s">
        <v>163</v>
      </c>
      <c r="AU206" s="18" t="s">
        <v>83</v>
      </c>
    </row>
    <row r="207" s="13" customFormat="1">
      <c r="A207" s="13"/>
      <c r="B207" s="232"/>
      <c r="C207" s="233"/>
      <c r="D207" s="225" t="s">
        <v>165</v>
      </c>
      <c r="E207" s="234" t="s">
        <v>20</v>
      </c>
      <c r="F207" s="235" t="s">
        <v>835</v>
      </c>
      <c r="G207" s="233"/>
      <c r="H207" s="236">
        <v>2.7480000000000002</v>
      </c>
      <c r="I207" s="237"/>
      <c r="J207" s="237"/>
      <c r="K207" s="233"/>
      <c r="L207" s="233"/>
      <c r="M207" s="238"/>
      <c r="N207" s="239"/>
      <c r="O207" s="240"/>
      <c r="P207" s="240"/>
      <c r="Q207" s="240"/>
      <c r="R207" s="240"/>
      <c r="S207" s="240"/>
      <c r="T207" s="240"/>
      <c r="U207" s="240"/>
      <c r="V207" s="240"/>
      <c r="W207" s="240"/>
      <c r="X207" s="241"/>
      <c r="Y207" s="13"/>
      <c r="Z207" s="13"/>
      <c r="AA207" s="13"/>
      <c r="AB207" s="13"/>
      <c r="AC207" s="13"/>
      <c r="AD207" s="13"/>
      <c r="AE207" s="13"/>
      <c r="AT207" s="242" t="s">
        <v>165</v>
      </c>
      <c r="AU207" s="242" t="s">
        <v>83</v>
      </c>
      <c r="AV207" s="13" t="s">
        <v>83</v>
      </c>
      <c r="AW207" s="13" t="s">
        <v>5</v>
      </c>
      <c r="AX207" s="13" t="s">
        <v>81</v>
      </c>
      <c r="AY207" s="242" t="s">
        <v>153</v>
      </c>
    </row>
    <row r="208" s="2" customFormat="1" ht="16.5" customHeight="1">
      <c r="A208" s="39"/>
      <c r="B208" s="40"/>
      <c r="C208" s="210" t="s">
        <v>341</v>
      </c>
      <c r="D208" s="210" t="s">
        <v>155</v>
      </c>
      <c r="E208" s="211" t="s">
        <v>836</v>
      </c>
      <c r="F208" s="212" t="s">
        <v>837</v>
      </c>
      <c r="G208" s="213" t="s">
        <v>243</v>
      </c>
      <c r="H208" s="214">
        <v>3.8999999999999999</v>
      </c>
      <c r="I208" s="215"/>
      <c r="J208" s="215"/>
      <c r="K208" s="216">
        <f>ROUND(P208*H208,2)</f>
        <v>0</v>
      </c>
      <c r="L208" s="217"/>
      <c r="M208" s="45"/>
      <c r="N208" s="218" t="s">
        <v>20</v>
      </c>
      <c r="O208" s="219" t="s">
        <v>42</v>
      </c>
      <c r="P208" s="220">
        <f>I208+J208</f>
        <v>0</v>
      </c>
      <c r="Q208" s="220">
        <f>ROUND(I208*H208,2)</f>
        <v>0</v>
      </c>
      <c r="R208" s="220">
        <f>ROUND(J208*H208,2)</f>
        <v>0</v>
      </c>
      <c r="S208" s="85"/>
      <c r="T208" s="221">
        <f>S208*H208</f>
        <v>0</v>
      </c>
      <c r="U208" s="221">
        <v>2.1600000000000001</v>
      </c>
      <c r="V208" s="221">
        <f>U208*H208</f>
        <v>8.4239999999999995</v>
      </c>
      <c r="W208" s="221">
        <v>0</v>
      </c>
      <c r="X208" s="222">
        <f>W208*H208</f>
        <v>0</v>
      </c>
      <c r="Y208" s="39"/>
      <c r="Z208" s="39"/>
      <c r="AA208" s="39"/>
      <c r="AB208" s="39"/>
      <c r="AC208" s="39"/>
      <c r="AD208" s="39"/>
      <c r="AE208" s="39"/>
      <c r="AR208" s="223" t="s">
        <v>159</v>
      </c>
      <c r="AT208" s="223" t="s">
        <v>155</v>
      </c>
      <c r="AU208" s="223" t="s">
        <v>83</v>
      </c>
      <c r="AY208" s="18" t="s">
        <v>153</v>
      </c>
      <c r="BE208" s="224">
        <f>IF(O208="základní",K208,0)</f>
        <v>0</v>
      </c>
      <c r="BF208" s="224">
        <f>IF(O208="snížená",K208,0)</f>
        <v>0</v>
      </c>
      <c r="BG208" s="224">
        <f>IF(O208="zákl. přenesená",K208,0)</f>
        <v>0</v>
      </c>
      <c r="BH208" s="224">
        <f>IF(O208="sníž. přenesená",K208,0)</f>
        <v>0</v>
      </c>
      <c r="BI208" s="224">
        <f>IF(O208="nulová",K208,0)</f>
        <v>0</v>
      </c>
      <c r="BJ208" s="18" t="s">
        <v>81</v>
      </c>
      <c r="BK208" s="224">
        <f>ROUND(P208*H208,2)</f>
        <v>0</v>
      </c>
      <c r="BL208" s="18" t="s">
        <v>159</v>
      </c>
      <c r="BM208" s="223" t="s">
        <v>838</v>
      </c>
    </row>
    <row r="209" s="2" customFormat="1">
      <c r="A209" s="39"/>
      <c r="B209" s="40"/>
      <c r="C209" s="41"/>
      <c r="D209" s="225" t="s">
        <v>161</v>
      </c>
      <c r="E209" s="41"/>
      <c r="F209" s="226" t="s">
        <v>839</v>
      </c>
      <c r="G209" s="41"/>
      <c r="H209" s="41"/>
      <c r="I209" s="227"/>
      <c r="J209" s="227"/>
      <c r="K209" s="41"/>
      <c r="L209" s="41"/>
      <c r="M209" s="45"/>
      <c r="N209" s="228"/>
      <c r="O209" s="229"/>
      <c r="P209" s="85"/>
      <c r="Q209" s="85"/>
      <c r="R209" s="85"/>
      <c r="S209" s="85"/>
      <c r="T209" s="85"/>
      <c r="U209" s="85"/>
      <c r="V209" s="85"/>
      <c r="W209" s="85"/>
      <c r="X209" s="86"/>
      <c r="Y209" s="39"/>
      <c r="Z209" s="39"/>
      <c r="AA209" s="39"/>
      <c r="AB209" s="39"/>
      <c r="AC209" s="39"/>
      <c r="AD209" s="39"/>
      <c r="AE209" s="39"/>
      <c r="AT209" s="18" t="s">
        <v>161</v>
      </c>
      <c r="AU209" s="18" t="s">
        <v>83</v>
      </c>
    </row>
    <row r="210" s="2" customFormat="1">
      <c r="A210" s="39"/>
      <c r="B210" s="40"/>
      <c r="C210" s="41"/>
      <c r="D210" s="230" t="s">
        <v>163</v>
      </c>
      <c r="E210" s="41"/>
      <c r="F210" s="231" t="s">
        <v>840</v>
      </c>
      <c r="G210" s="41"/>
      <c r="H210" s="41"/>
      <c r="I210" s="227"/>
      <c r="J210" s="227"/>
      <c r="K210" s="41"/>
      <c r="L210" s="41"/>
      <c r="M210" s="45"/>
      <c r="N210" s="228"/>
      <c r="O210" s="229"/>
      <c r="P210" s="85"/>
      <c r="Q210" s="85"/>
      <c r="R210" s="85"/>
      <c r="S210" s="85"/>
      <c r="T210" s="85"/>
      <c r="U210" s="85"/>
      <c r="V210" s="85"/>
      <c r="W210" s="85"/>
      <c r="X210" s="86"/>
      <c r="Y210" s="39"/>
      <c r="Z210" s="39"/>
      <c r="AA210" s="39"/>
      <c r="AB210" s="39"/>
      <c r="AC210" s="39"/>
      <c r="AD210" s="39"/>
      <c r="AE210" s="39"/>
      <c r="AT210" s="18" t="s">
        <v>163</v>
      </c>
      <c r="AU210" s="18" t="s">
        <v>83</v>
      </c>
    </row>
    <row r="211" s="13" customFormat="1">
      <c r="A211" s="13"/>
      <c r="B211" s="232"/>
      <c r="C211" s="233"/>
      <c r="D211" s="225" t="s">
        <v>165</v>
      </c>
      <c r="E211" s="234" t="s">
        <v>20</v>
      </c>
      <c r="F211" s="235" t="s">
        <v>841</v>
      </c>
      <c r="G211" s="233"/>
      <c r="H211" s="236">
        <v>3.8999999999999999</v>
      </c>
      <c r="I211" s="237"/>
      <c r="J211" s="237"/>
      <c r="K211" s="233"/>
      <c r="L211" s="233"/>
      <c r="M211" s="238"/>
      <c r="N211" s="239"/>
      <c r="O211" s="240"/>
      <c r="P211" s="240"/>
      <c r="Q211" s="240"/>
      <c r="R211" s="240"/>
      <c r="S211" s="240"/>
      <c r="T211" s="240"/>
      <c r="U211" s="240"/>
      <c r="V211" s="240"/>
      <c r="W211" s="240"/>
      <c r="X211" s="241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83</v>
      </c>
      <c r="AV211" s="13" t="s">
        <v>83</v>
      </c>
      <c r="AW211" s="13" t="s">
        <v>5</v>
      </c>
      <c r="AX211" s="13" t="s">
        <v>81</v>
      </c>
      <c r="AY211" s="242" t="s">
        <v>153</v>
      </c>
    </row>
    <row r="212" s="2" customFormat="1" ht="24.15" customHeight="1">
      <c r="A212" s="39"/>
      <c r="B212" s="40"/>
      <c r="C212" s="210" t="s">
        <v>347</v>
      </c>
      <c r="D212" s="210" t="s">
        <v>155</v>
      </c>
      <c r="E212" s="211" t="s">
        <v>632</v>
      </c>
      <c r="F212" s="212" t="s">
        <v>633</v>
      </c>
      <c r="G212" s="213" t="s">
        <v>235</v>
      </c>
      <c r="H212" s="214">
        <v>114.175</v>
      </c>
      <c r="I212" s="215"/>
      <c r="J212" s="215"/>
      <c r="K212" s="216">
        <f>ROUND(P212*H212,2)</f>
        <v>0</v>
      </c>
      <c r="L212" s="217"/>
      <c r="M212" s="45"/>
      <c r="N212" s="218" t="s">
        <v>20</v>
      </c>
      <c r="O212" s="219" t="s">
        <v>42</v>
      </c>
      <c r="P212" s="220">
        <f>I212+J212</f>
        <v>0</v>
      </c>
      <c r="Q212" s="220">
        <f>ROUND(I212*H212,2)</f>
        <v>0</v>
      </c>
      <c r="R212" s="220">
        <f>ROUND(J212*H212,2)</f>
        <v>0</v>
      </c>
      <c r="S212" s="85"/>
      <c r="T212" s="221">
        <f>S212*H212</f>
        <v>0</v>
      </c>
      <c r="U212" s="221">
        <v>0.61019000000000001</v>
      </c>
      <c r="V212" s="221">
        <f>U212*H212</f>
        <v>69.668443249999996</v>
      </c>
      <c r="W212" s="221">
        <v>0</v>
      </c>
      <c r="X212" s="222">
        <f>W212*H212</f>
        <v>0</v>
      </c>
      <c r="Y212" s="39"/>
      <c r="Z212" s="39"/>
      <c r="AA212" s="39"/>
      <c r="AB212" s="39"/>
      <c r="AC212" s="39"/>
      <c r="AD212" s="39"/>
      <c r="AE212" s="39"/>
      <c r="AR212" s="223" t="s">
        <v>159</v>
      </c>
      <c r="AT212" s="223" t="s">
        <v>155</v>
      </c>
      <c r="AU212" s="223" t="s">
        <v>83</v>
      </c>
      <c r="AY212" s="18" t="s">
        <v>153</v>
      </c>
      <c r="BE212" s="224">
        <f>IF(O212="základní",K212,0)</f>
        <v>0</v>
      </c>
      <c r="BF212" s="224">
        <f>IF(O212="snížená",K212,0)</f>
        <v>0</v>
      </c>
      <c r="BG212" s="224">
        <f>IF(O212="zákl. přenesená",K212,0)</f>
        <v>0</v>
      </c>
      <c r="BH212" s="224">
        <f>IF(O212="sníž. přenesená",K212,0)</f>
        <v>0</v>
      </c>
      <c r="BI212" s="224">
        <f>IF(O212="nulová",K212,0)</f>
        <v>0</v>
      </c>
      <c r="BJ212" s="18" t="s">
        <v>81</v>
      </c>
      <c r="BK212" s="224">
        <f>ROUND(P212*H212,2)</f>
        <v>0</v>
      </c>
      <c r="BL212" s="18" t="s">
        <v>159</v>
      </c>
      <c r="BM212" s="223" t="s">
        <v>842</v>
      </c>
    </row>
    <row r="213" s="2" customFormat="1">
      <c r="A213" s="39"/>
      <c r="B213" s="40"/>
      <c r="C213" s="41"/>
      <c r="D213" s="225" t="s">
        <v>161</v>
      </c>
      <c r="E213" s="41"/>
      <c r="F213" s="226" t="s">
        <v>635</v>
      </c>
      <c r="G213" s="41"/>
      <c r="H213" s="41"/>
      <c r="I213" s="227"/>
      <c r="J213" s="227"/>
      <c r="K213" s="41"/>
      <c r="L213" s="41"/>
      <c r="M213" s="45"/>
      <c r="N213" s="228"/>
      <c r="O213" s="229"/>
      <c r="P213" s="85"/>
      <c r="Q213" s="85"/>
      <c r="R213" s="85"/>
      <c r="S213" s="85"/>
      <c r="T213" s="85"/>
      <c r="U213" s="85"/>
      <c r="V213" s="85"/>
      <c r="W213" s="85"/>
      <c r="X213" s="86"/>
      <c r="Y213" s="39"/>
      <c r="Z213" s="39"/>
      <c r="AA213" s="39"/>
      <c r="AB213" s="39"/>
      <c r="AC213" s="39"/>
      <c r="AD213" s="39"/>
      <c r="AE213" s="39"/>
      <c r="AT213" s="18" t="s">
        <v>161</v>
      </c>
      <c r="AU213" s="18" t="s">
        <v>83</v>
      </c>
    </row>
    <row r="214" s="2" customFormat="1">
      <c r="A214" s="39"/>
      <c r="B214" s="40"/>
      <c r="C214" s="41"/>
      <c r="D214" s="230" t="s">
        <v>163</v>
      </c>
      <c r="E214" s="41"/>
      <c r="F214" s="231" t="s">
        <v>636</v>
      </c>
      <c r="G214" s="41"/>
      <c r="H214" s="41"/>
      <c r="I214" s="227"/>
      <c r="J214" s="227"/>
      <c r="K214" s="41"/>
      <c r="L214" s="41"/>
      <c r="M214" s="45"/>
      <c r="N214" s="228"/>
      <c r="O214" s="229"/>
      <c r="P214" s="85"/>
      <c r="Q214" s="85"/>
      <c r="R214" s="85"/>
      <c r="S214" s="85"/>
      <c r="T214" s="85"/>
      <c r="U214" s="85"/>
      <c r="V214" s="85"/>
      <c r="W214" s="85"/>
      <c r="X214" s="86"/>
      <c r="Y214" s="39"/>
      <c r="Z214" s="39"/>
      <c r="AA214" s="39"/>
      <c r="AB214" s="39"/>
      <c r="AC214" s="39"/>
      <c r="AD214" s="39"/>
      <c r="AE214" s="39"/>
      <c r="AT214" s="18" t="s">
        <v>163</v>
      </c>
      <c r="AU214" s="18" t="s">
        <v>83</v>
      </c>
    </row>
    <row r="215" s="13" customFormat="1">
      <c r="A215" s="13"/>
      <c r="B215" s="232"/>
      <c r="C215" s="233"/>
      <c r="D215" s="225" t="s">
        <v>165</v>
      </c>
      <c r="E215" s="234" t="s">
        <v>20</v>
      </c>
      <c r="F215" s="235" t="s">
        <v>843</v>
      </c>
      <c r="G215" s="233"/>
      <c r="H215" s="236">
        <v>114.175</v>
      </c>
      <c r="I215" s="237"/>
      <c r="J215" s="237"/>
      <c r="K215" s="233"/>
      <c r="L215" s="233"/>
      <c r="M215" s="238"/>
      <c r="N215" s="239"/>
      <c r="O215" s="240"/>
      <c r="P215" s="240"/>
      <c r="Q215" s="240"/>
      <c r="R215" s="240"/>
      <c r="S215" s="240"/>
      <c r="T215" s="240"/>
      <c r="U215" s="240"/>
      <c r="V215" s="240"/>
      <c r="W215" s="240"/>
      <c r="X215" s="241"/>
      <c r="Y215" s="13"/>
      <c r="Z215" s="13"/>
      <c r="AA215" s="13"/>
      <c r="AB215" s="13"/>
      <c r="AC215" s="13"/>
      <c r="AD215" s="13"/>
      <c r="AE215" s="13"/>
      <c r="AT215" s="242" t="s">
        <v>165</v>
      </c>
      <c r="AU215" s="242" t="s">
        <v>83</v>
      </c>
      <c r="AV215" s="13" t="s">
        <v>83</v>
      </c>
      <c r="AW215" s="13" t="s">
        <v>5</v>
      </c>
      <c r="AX215" s="13" t="s">
        <v>81</v>
      </c>
      <c r="AY215" s="242" t="s">
        <v>153</v>
      </c>
    </row>
    <row r="216" s="12" customFormat="1" ht="22.8" customHeight="1">
      <c r="A216" s="12"/>
      <c r="B216" s="193"/>
      <c r="C216" s="194"/>
      <c r="D216" s="195" t="s">
        <v>72</v>
      </c>
      <c r="E216" s="208" t="s">
        <v>208</v>
      </c>
      <c r="F216" s="208" t="s">
        <v>372</v>
      </c>
      <c r="G216" s="194"/>
      <c r="H216" s="194"/>
      <c r="I216" s="197"/>
      <c r="J216" s="197"/>
      <c r="K216" s="209">
        <f>BK216</f>
        <v>0</v>
      </c>
      <c r="L216" s="194"/>
      <c r="M216" s="199"/>
      <c r="N216" s="200"/>
      <c r="O216" s="201"/>
      <c r="P216" s="201"/>
      <c r="Q216" s="202">
        <f>SUM(Q217:Q230)</f>
        <v>0</v>
      </c>
      <c r="R216" s="202">
        <f>SUM(R217:R230)</f>
        <v>0</v>
      </c>
      <c r="S216" s="201"/>
      <c r="T216" s="203">
        <f>SUM(T217:T230)</f>
        <v>0</v>
      </c>
      <c r="U216" s="201"/>
      <c r="V216" s="203">
        <f>SUM(V217:V230)</f>
        <v>72.647637669999995</v>
      </c>
      <c r="W216" s="201"/>
      <c r="X216" s="204">
        <f>SUM(X217:X230)</f>
        <v>0</v>
      </c>
      <c r="Y216" s="12"/>
      <c r="Z216" s="12"/>
      <c r="AA216" s="12"/>
      <c r="AB216" s="12"/>
      <c r="AC216" s="12"/>
      <c r="AD216" s="12"/>
      <c r="AE216" s="12"/>
      <c r="AR216" s="205" t="s">
        <v>81</v>
      </c>
      <c r="AT216" s="206" t="s">
        <v>72</v>
      </c>
      <c r="AU216" s="206" t="s">
        <v>81</v>
      </c>
      <c r="AY216" s="205" t="s">
        <v>153</v>
      </c>
      <c r="BK216" s="207">
        <f>SUM(BK217:BK230)</f>
        <v>0</v>
      </c>
    </row>
    <row r="217" s="2" customFormat="1" ht="24.15" customHeight="1">
      <c r="A217" s="39"/>
      <c r="B217" s="40"/>
      <c r="C217" s="210" t="s">
        <v>354</v>
      </c>
      <c r="D217" s="210" t="s">
        <v>155</v>
      </c>
      <c r="E217" s="211" t="s">
        <v>844</v>
      </c>
      <c r="F217" s="212" t="s">
        <v>845</v>
      </c>
      <c r="G217" s="213" t="s">
        <v>496</v>
      </c>
      <c r="H217" s="214">
        <v>13.35</v>
      </c>
      <c r="I217" s="215"/>
      <c r="J217" s="215"/>
      <c r="K217" s="216">
        <f>ROUND(P217*H217,2)</f>
        <v>0</v>
      </c>
      <c r="L217" s="217"/>
      <c r="M217" s="45"/>
      <c r="N217" s="218" t="s">
        <v>20</v>
      </c>
      <c r="O217" s="219" t="s">
        <v>42</v>
      </c>
      <c r="P217" s="220">
        <f>I217+J217</f>
        <v>0</v>
      </c>
      <c r="Q217" s="220">
        <f>ROUND(I217*H217,2)</f>
        <v>0</v>
      </c>
      <c r="R217" s="220">
        <f>ROUND(J217*H217,2)</f>
        <v>0</v>
      </c>
      <c r="S217" s="85"/>
      <c r="T217" s="221">
        <f>S217*H217</f>
        <v>0</v>
      </c>
      <c r="U217" s="221">
        <v>2.2041900000000001</v>
      </c>
      <c r="V217" s="221">
        <f>U217*H217</f>
        <v>29.425936499999999</v>
      </c>
      <c r="W217" s="221">
        <v>0</v>
      </c>
      <c r="X217" s="222">
        <f>W217*H217</f>
        <v>0</v>
      </c>
      <c r="Y217" s="39"/>
      <c r="Z217" s="39"/>
      <c r="AA217" s="39"/>
      <c r="AB217" s="39"/>
      <c r="AC217" s="39"/>
      <c r="AD217" s="39"/>
      <c r="AE217" s="39"/>
      <c r="AR217" s="223" t="s">
        <v>159</v>
      </c>
      <c r="AT217" s="223" t="s">
        <v>155</v>
      </c>
      <c r="AU217" s="223" t="s">
        <v>83</v>
      </c>
      <c r="AY217" s="18" t="s">
        <v>153</v>
      </c>
      <c r="BE217" s="224">
        <f>IF(O217="základní",K217,0)</f>
        <v>0</v>
      </c>
      <c r="BF217" s="224">
        <f>IF(O217="snížená",K217,0)</f>
        <v>0</v>
      </c>
      <c r="BG217" s="224">
        <f>IF(O217="zákl. přenesená",K217,0)</f>
        <v>0</v>
      </c>
      <c r="BH217" s="224">
        <f>IF(O217="sníž. přenesená",K217,0)</f>
        <v>0</v>
      </c>
      <c r="BI217" s="224">
        <f>IF(O217="nulová",K217,0)</f>
        <v>0</v>
      </c>
      <c r="BJ217" s="18" t="s">
        <v>81</v>
      </c>
      <c r="BK217" s="224">
        <f>ROUND(P217*H217,2)</f>
        <v>0</v>
      </c>
      <c r="BL217" s="18" t="s">
        <v>159</v>
      </c>
      <c r="BM217" s="223" t="s">
        <v>846</v>
      </c>
    </row>
    <row r="218" s="2" customFormat="1">
      <c r="A218" s="39"/>
      <c r="B218" s="40"/>
      <c r="C218" s="41"/>
      <c r="D218" s="225" t="s">
        <v>161</v>
      </c>
      <c r="E218" s="41"/>
      <c r="F218" s="226" t="s">
        <v>847</v>
      </c>
      <c r="G218" s="41"/>
      <c r="H218" s="41"/>
      <c r="I218" s="227"/>
      <c r="J218" s="227"/>
      <c r="K218" s="41"/>
      <c r="L218" s="41"/>
      <c r="M218" s="45"/>
      <c r="N218" s="228"/>
      <c r="O218" s="229"/>
      <c r="P218" s="85"/>
      <c r="Q218" s="85"/>
      <c r="R218" s="85"/>
      <c r="S218" s="85"/>
      <c r="T218" s="85"/>
      <c r="U218" s="85"/>
      <c r="V218" s="85"/>
      <c r="W218" s="85"/>
      <c r="X218" s="86"/>
      <c r="Y218" s="39"/>
      <c r="Z218" s="39"/>
      <c r="AA218" s="39"/>
      <c r="AB218" s="39"/>
      <c r="AC218" s="39"/>
      <c r="AD218" s="39"/>
      <c r="AE218" s="39"/>
      <c r="AT218" s="18" t="s">
        <v>161</v>
      </c>
      <c r="AU218" s="18" t="s">
        <v>83</v>
      </c>
    </row>
    <row r="219" s="2" customFormat="1">
      <c r="A219" s="39"/>
      <c r="B219" s="40"/>
      <c r="C219" s="41"/>
      <c r="D219" s="230" t="s">
        <v>163</v>
      </c>
      <c r="E219" s="41"/>
      <c r="F219" s="231" t="s">
        <v>848</v>
      </c>
      <c r="G219" s="41"/>
      <c r="H219" s="41"/>
      <c r="I219" s="227"/>
      <c r="J219" s="227"/>
      <c r="K219" s="41"/>
      <c r="L219" s="41"/>
      <c r="M219" s="45"/>
      <c r="N219" s="228"/>
      <c r="O219" s="229"/>
      <c r="P219" s="85"/>
      <c r="Q219" s="85"/>
      <c r="R219" s="85"/>
      <c r="S219" s="85"/>
      <c r="T219" s="85"/>
      <c r="U219" s="85"/>
      <c r="V219" s="85"/>
      <c r="W219" s="85"/>
      <c r="X219" s="86"/>
      <c r="Y219" s="39"/>
      <c r="Z219" s="39"/>
      <c r="AA219" s="39"/>
      <c r="AB219" s="39"/>
      <c r="AC219" s="39"/>
      <c r="AD219" s="39"/>
      <c r="AE219" s="39"/>
      <c r="AT219" s="18" t="s">
        <v>163</v>
      </c>
      <c r="AU219" s="18" t="s">
        <v>83</v>
      </c>
    </row>
    <row r="220" s="2" customFormat="1" ht="16.5" customHeight="1">
      <c r="A220" s="39"/>
      <c r="B220" s="40"/>
      <c r="C220" s="254" t="s">
        <v>360</v>
      </c>
      <c r="D220" s="254" t="s">
        <v>303</v>
      </c>
      <c r="E220" s="255" t="s">
        <v>849</v>
      </c>
      <c r="F220" s="256" t="s">
        <v>850</v>
      </c>
      <c r="G220" s="257" t="s">
        <v>496</v>
      </c>
      <c r="H220" s="258">
        <v>13.484</v>
      </c>
      <c r="I220" s="259"/>
      <c r="J220" s="260"/>
      <c r="K220" s="261">
        <f>ROUND(P220*H220,2)</f>
        <v>0</v>
      </c>
      <c r="L220" s="260"/>
      <c r="M220" s="262"/>
      <c r="N220" s="263" t="s">
        <v>20</v>
      </c>
      <c r="O220" s="219" t="s">
        <v>42</v>
      </c>
      <c r="P220" s="220">
        <f>I220+J220</f>
        <v>0</v>
      </c>
      <c r="Q220" s="220">
        <f>ROUND(I220*H220,2)</f>
        <v>0</v>
      </c>
      <c r="R220" s="220">
        <f>ROUND(J220*H220,2)</f>
        <v>0</v>
      </c>
      <c r="S220" s="85"/>
      <c r="T220" s="221">
        <f>S220*H220</f>
        <v>0</v>
      </c>
      <c r="U220" s="221">
        <v>1.3839999999999999</v>
      </c>
      <c r="V220" s="221">
        <f>U220*H220</f>
        <v>18.661856</v>
      </c>
      <c r="W220" s="221">
        <v>0</v>
      </c>
      <c r="X220" s="222">
        <f>W220*H220</f>
        <v>0</v>
      </c>
      <c r="Y220" s="39"/>
      <c r="Z220" s="39"/>
      <c r="AA220" s="39"/>
      <c r="AB220" s="39"/>
      <c r="AC220" s="39"/>
      <c r="AD220" s="39"/>
      <c r="AE220" s="39"/>
      <c r="AR220" s="223" t="s">
        <v>204</v>
      </c>
      <c r="AT220" s="223" t="s">
        <v>303</v>
      </c>
      <c r="AU220" s="223" t="s">
        <v>83</v>
      </c>
      <c r="AY220" s="18" t="s">
        <v>153</v>
      </c>
      <c r="BE220" s="224">
        <f>IF(O220="základní",K220,0)</f>
        <v>0</v>
      </c>
      <c r="BF220" s="224">
        <f>IF(O220="snížená",K220,0)</f>
        <v>0</v>
      </c>
      <c r="BG220" s="224">
        <f>IF(O220="zákl. přenesená",K220,0)</f>
        <v>0</v>
      </c>
      <c r="BH220" s="224">
        <f>IF(O220="sníž. přenesená",K220,0)</f>
        <v>0</v>
      </c>
      <c r="BI220" s="224">
        <f>IF(O220="nulová",K220,0)</f>
        <v>0</v>
      </c>
      <c r="BJ220" s="18" t="s">
        <v>81</v>
      </c>
      <c r="BK220" s="224">
        <f>ROUND(P220*H220,2)</f>
        <v>0</v>
      </c>
      <c r="BL220" s="18" t="s">
        <v>159</v>
      </c>
      <c r="BM220" s="223" t="s">
        <v>851</v>
      </c>
    </row>
    <row r="221" s="2" customFormat="1">
      <c r="A221" s="39"/>
      <c r="B221" s="40"/>
      <c r="C221" s="41"/>
      <c r="D221" s="225" t="s">
        <v>161</v>
      </c>
      <c r="E221" s="41"/>
      <c r="F221" s="226" t="s">
        <v>850</v>
      </c>
      <c r="G221" s="41"/>
      <c r="H221" s="41"/>
      <c r="I221" s="227"/>
      <c r="J221" s="227"/>
      <c r="K221" s="41"/>
      <c r="L221" s="41"/>
      <c r="M221" s="45"/>
      <c r="N221" s="228"/>
      <c r="O221" s="229"/>
      <c r="P221" s="85"/>
      <c r="Q221" s="85"/>
      <c r="R221" s="85"/>
      <c r="S221" s="85"/>
      <c r="T221" s="85"/>
      <c r="U221" s="85"/>
      <c r="V221" s="85"/>
      <c r="W221" s="85"/>
      <c r="X221" s="86"/>
      <c r="Y221" s="39"/>
      <c r="Z221" s="39"/>
      <c r="AA221" s="39"/>
      <c r="AB221" s="39"/>
      <c r="AC221" s="39"/>
      <c r="AD221" s="39"/>
      <c r="AE221" s="39"/>
      <c r="AT221" s="18" t="s">
        <v>161</v>
      </c>
      <c r="AU221" s="18" t="s">
        <v>83</v>
      </c>
    </row>
    <row r="222" s="13" customFormat="1">
      <c r="A222" s="13"/>
      <c r="B222" s="232"/>
      <c r="C222" s="233"/>
      <c r="D222" s="225" t="s">
        <v>165</v>
      </c>
      <c r="E222" s="233"/>
      <c r="F222" s="235" t="s">
        <v>852</v>
      </c>
      <c r="G222" s="233"/>
      <c r="H222" s="236">
        <v>13.484</v>
      </c>
      <c r="I222" s="237"/>
      <c r="J222" s="237"/>
      <c r="K222" s="233"/>
      <c r="L222" s="233"/>
      <c r="M222" s="238"/>
      <c r="N222" s="239"/>
      <c r="O222" s="240"/>
      <c r="P222" s="240"/>
      <c r="Q222" s="240"/>
      <c r="R222" s="240"/>
      <c r="S222" s="240"/>
      <c r="T222" s="240"/>
      <c r="U222" s="240"/>
      <c r="V222" s="240"/>
      <c r="W222" s="240"/>
      <c r="X222" s="241"/>
      <c r="Y222" s="13"/>
      <c r="Z222" s="13"/>
      <c r="AA222" s="13"/>
      <c r="AB222" s="13"/>
      <c r="AC222" s="13"/>
      <c r="AD222" s="13"/>
      <c r="AE222" s="13"/>
      <c r="AT222" s="242" t="s">
        <v>165</v>
      </c>
      <c r="AU222" s="242" t="s">
        <v>83</v>
      </c>
      <c r="AV222" s="13" t="s">
        <v>83</v>
      </c>
      <c r="AW222" s="13" t="s">
        <v>4</v>
      </c>
      <c r="AX222" s="13" t="s">
        <v>81</v>
      </c>
      <c r="AY222" s="242" t="s">
        <v>153</v>
      </c>
    </row>
    <row r="223" s="2" customFormat="1" ht="24.15" customHeight="1">
      <c r="A223" s="39"/>
      <c r="B223" s="40"/>
      <c r="C223" s="210" t="s">
        <v>366</v>
      </c>
      <c r="D223" s="210" t="s">
        <v>155</v>
      </c>
      <c r="E223" s="211" t="s">
        <v>648</v>
      </c>
      <c r="F223" s="212" t="s">
        <v>649</v>
      </c>
      <c r="G223" s="213" t="s">
        <v>243</v>
      </c>
      <c r="H223" s="214">
        <v>9.7460000000000004</v>
      </c>
      <c r="I223" s="215"/>
      <c r="J223" s="215"/>
      <c r="K223" s="216">
        <f>ROUND(P223*H223,2)</f>
        <v>0</v>
      </c>
      <c r="L223" s="217"/>
      <c r="M223" s="45"/>
      <c r="N223" s="218" t="s">
        <v>20</v>
      </c>
      <c r="O223" s="219" t="s">
        <v>42</v>
      </c>
      <c r="P223" s="220">
        <f>I223+J223</f>
        <v>0</v>
      </c>
      <c r="Q223" s="220">
        <f>ROUND(I223*H223,2)</f>
        <v>0</v>
      </c>
      <c r="R223" s="220">
        <f>ROUND(J223*H223,2)</f>
        <v>0</v>
      </c>
      <c r="S223" s="85"/>
      <c r="T223" s="221">
        <f>S223*H223</f>
        <v>0</v>
      </c>
      <c r="U223" s="221">
        <v>2.5122499999999999</v>
      </c>
      <c r="V223" s="221">
        <f>U223*H223</f>
        <v>24.484388500000001</v>
      </c>
      <c r="W223" s="221">
        <v>0</v>
      </c>
      <c r="X223" s="222">
        <f>W223*H223</f>
        <v>0</v>
      </c>
      <c r="Y223" s="39"/>
      <c r="Z223" s="39"/>
      <c r="AA223" s="39"/>
      <c r="AB223" s="39"/>
      <c r="AC223" s="39"/>
      <c r="AD223" s="39"/>
      <c r="AE223" s="39"/>
      <c r="AR223" s="223" t="s">
        <v>159</v>
      </c>
      <c r="AT223" s="223" t="s">
        <v>155</v>
      </c>
      <c r="AU223" s="223" t="s">
        <v>83</v>
      </c>
      <c r="AY223" s="18" t="s">
        <v>153</v>
      </c>
      <c r="BE223" s="224">
        <f>IF(O223="základní",K223,0)</f>
        <v>0</v>
      </c>
      <c r="BF223" s="224">
        <f>IF(O223="snížená",K223,0)</f>
        <v>0</v>
      </c>
      <c r="BG223" s="224">
        <f>IF(O223="zákl. přenesená",K223,0)</f>
        <v>0</v>
      </c>
      <c r="BH223" s="224">
        <f>IF(O223="sníž. přenesená",K223,0)</f>
        <v>0</v>
      </c>
      <c r="BI223" s="224">
        <f>IF(O223="nulová",K223,0)</f>
        <v>0</v>
      </c>
      <c r="BJ223" s="18" t="s">
        <v>81</v>
      </c>
      <c r="BK223" s="224">
        <f>ROUND(P223*H223,2)</f>
        <v>0</v>
      </c>
      <c r="BL223" s="18" t="s">
        <v>159</v>
      </c>
      <c r="BM223" s="223" t="s">
        <v>853</v>
      </c>
    </row>
    <row r="224" s="2" customFormat="1">
      <c r="A224" s="39"/>
      <c r="B224" s="40"/>
      <c r="C224" s="41"/>
      <c r="D224" s="225" t="s">
        <v>161</v>
      </c>
      <c r="E224" s="41"/>
      <c r="F224" s="226" t="s">
        <v>651</v>
      </c>
      <c r="G224" s="41"/>
      <c r="H224" s="41"/>
      <c r="I224" s="227"/>
      <c r="J224" s="227"/>
      <c r="K224" s="41"/>
      <c r="L224" s="41"/>
      <c r="M224" s="45"/>
      <c r="N224" s="228"/>
      <c r="O224" s="229"/>
      <c r="P224" s="85"/>
      <c r="Q224" s="85"/>
      <c r="R224" s="85"/>
      <c r="S224" s="85"/>
      <c r="T224" s="85"/>
      <c r="U224" s="85"/>
      <c r="V224" s="85"/>
      <c r="W224" s="85"/>
      <c r="X224" s="86"/>
      <c r="Y224" s="39"/>
      <c r="Z224" s="39"/>
      <c r="AA224" s="39"/>
      <c r="AB224" s="39"/>
      <c r="AC224" s="39"/>
      <c r="AD224" s="39"/>
      <c r="AE224" s="39"/>
      <c r="AT224" s="18" t="s">
        <v>161</v>
      </c>
      <c r="AU224" s="18" t="s">
        <v>83</v>
      </c>
    </row>
    <row r="225" s="2" customFormat="1">
      <c r="A225" s="39"/>
      <c r="B225" s="40"/>
      <c r="C225" s="41"/>
      <c r="D225" s="230" t="s">
        <v>163</v>
      </c>
      <c r="E225" s="41"/>
      <c r="F225" s="231" t="s">
        <v>652</v>
      </c>
      <c r="G225" s="41"/>
      <c r="H225" s="41"/>
      <c r="I225" s="227"/>
      <c r="J225" s="227"/>
      <c r="K225" s="41"/>
      <c r="L225" s="41"/>
      <c r="M225" s="45"/>
      <c r="N225" s="228"/>
      <c r="O225" s="229"/>
      <c r="P225" s="85"/>
      <c r="Q225" s="85"/>
      <c r="R225" s="85"/>
      <c r="S225" s="85"/>
      <c r="T225" s="85"/>
      <c r="U225" s="85"/>
      <c r="V225" s="85"/>
      <c r="W225" s="85"/>
      <c r="X225" s="86"/>
      <c r="Y225" s="39"/>
      <c r="Z225" s="39"/>
      <c r="AA225" s="39"/>
      <c r="AB225" s="39"/>
      <c r="AC225" s="39"/>
      <c r="AD225" s="39"/>
      <c r="AE225" s="39"/>
      <c r="AT225" s="18" t="s">
        <v>163</v>
      </c>
      <c r="AU225" s="18" t="s">
        <v>83</v>
      </c>
    </row>
    <row r="226" s="13" customFormat="1">
      <c r="A226" s="13"/>
      <c r="B226" s="232"/>
      <c r="C226" s="233"/>
      <c r="D226" s="225" t="s">
        <v>165</v>
      </c>
      <c r="E226" s="234" t="s">
        <v>20</v>
      </c>
      <c r="F226" s="235" t="s">
        <v>854</v>
      </c>
      <c r="G226" s="233"/>
      <c r="H226" s="236">
        <v>9.7460000000000004</v>
      </c>
      <c r="I226" s="237"/>
      <c r="J226" s="237"/>
      <c r="K226" s="233"/>
      <c r="L226" s="233"/>
      <c r="M226" s="238"/>
      <c r="N226" s="239"/>
      <c r="O226" s="240"/>
      <c r="P226" s="240"/>
      <c r="Q226" s="240"/>
      <c r="R226" s="240"/>
      <c r="S226" s="240"/>
      <c r="T226" s="240"/>
      <c r="U226" s="240"/>
      <c r="V226" s="240"/>
      <c r="W226" s="240"/>
      <c r="X226" s="241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83</v>
      </c>
      <c r="AV226" s="13" t="s">
        <v>83</v>
      </c>
      <c r="AW226" s="13" t="s">
        <v>5</v>
      </c>
      <c r="AX226" s="13" t="s">
        <v>81</v>
      </c>
      <c r="AY226" s="242" t="s">
        <v>153</v>
      </c>
    </row>
    <row r="227" s="2" customFormat="1" ht="21.75" customHeight="1">
      <c r="A227" s="39"/>
      <c r="B227" s="40"/>
      <c r="C227" s="210" t="s">
        <v>373</v>
      </c>
      <c r="D227" s="210" t="s">
        <v>155</v>
      </c>
      <c r="E227" s="211" t="s">
        <v>654</v>
      </c>
      <c r="F227" s="212" t="s">
        <v>655</v>
      </c>
      <c r="G227" s="213" t="s">
        <v>273</v>
      </c>
      <c r="H227" s="214">
        <v>0.070999999999999994</v>
      </c>
      <c r="I227" s="215"/>
      <c r="J227" s="215"/>
      <c r="K227" s="216">
        <f>ROUND(P227*H227,2)</f>
        <v>0</v>
      </c>
      <c r="L227" s="217"/>
      <c r="M227" s="45"/>
      <c r="N227" s="218" t="s">
        <v>20</v>
      </c>
      <c r="O227" s="219" t="s">
        <v>42</v>
      </c>
      <c r="P227" s="220">
        <f>I227+J227</f>
        <v>0</v>
      </c>
      <c r="Q227" s="220">
        <f>ROUND(I227*H227,2)</f>
        <v>0</v>
      </c>
      <c r="R227" s="220">
        <f>ROUND(J227*H227,2)</f>
        <v>0</v>
      </c>
      <c r="S227" s="85"/>
      <c r="T227" s="221">
        <f>S227*H227</f>
        <v>0</v>
      </c>
      <c r="U227" s="221">
        <v>1.06277</v>
      </c>
      <c r="V227" s="221">
        <f>U227*H227</f>
        <v>0.07545666999999999</v>
      </c>
      <c r="W227" s="221">
        <v>0</v>
      </c>
      <c r="X227" s="222">
        <f>W227*H227</f>
        <v>0</v>
      </c>
      <c r="Y227" s="39"/>
      <c r="Z227" s="39"/>
      <c r="AA227" s="39"/>
      <c r="AB227" s="39"/>
      <c r="AC227" s="39"/>
      <c r="AD227" s="39"/>
      <c r="AE227" s="39"/>
      <c r="AR227" s="223" t="s">
        <v>159</v>
      </c>
      <c r="AT227" s="223" t="s">
        <v>155</v>
      </c>
      <c r="AU227" s="223" t="s">
        <v>83</v>
      </c>
      <c r="AY227" s="18" t="s">
        <v>153</v>
      </c>
      <c r="BE227" s="224">
        <f>IF(O227="základní",K227,0)</f>
        <v>0</v>
      </c>
      <c r="BF227" s="224">
        <f>IF(O227="snížená",K227,0)</f>
        <v>0</v>
      </c>
      <c r="BG227" s="224">
        <f>IF(O227="zákl. přenesená",K227,0)</f>
        <v>0</v>
      </c>
      <c r="BH227" s="224">
        <f>IF(O227="sníž. přenesená",K227,0)</f>
        <v>0</v>
      </c>
      <c r="BI227" s="224">
        <f>IF(O227="nulová",K227,0)</f>
        <v>0</v>
      </c>
      <c r="BJ227" s="18" t="s">
        <v>81</v>
      </c>
      <c r="BK227" s="224">
        <f>ROUND(P227*H227,2)</f>
        <v>0</v>
      </c>
      <c r="BL227" s="18" t="s">
        <v>159</v>
      </c>
      <c r="BM227" s="223" t="s">
        <v>855</v>
      </c>
    </row>
    <row r="228" s="2" customFormat="1">
      <c r="A228" s="39"/>
      <c r="B228" s="40"/>
      <c r="C228" s="41"/>
      <c r="D228" s="225" t="s">
        <v>161</v>
      </c>
      <c r="E228" s="41"/>
      <c r="F228" s="226" t="s">
        <v>657</v>
      </c>
      <c r="G228" s="41"/>
      <c r="H228" s="41"/>
      <c r="I228" s="227"/>
      <c r="J228" s="227"/>
      <c r="K228" s="41"/>
      <c r="L228" s="41"/>
      <c r="M228" s="45"/>
      <c r="N228" s="228"/>
      <c r="O228" s="229"/>
      <c r="P228" s="85"/>
      <c r="Q228" s="85"/>
      <c r="R228" s="85"/>
      <c r="S228" s="85"/>
      <c r="T228" s="85"/>
      <c r="U228" s="85"/>
      <c r="V228" s="85"/>
      <c r="W228" s="85"/>
      <c r="X228" s="86"/>
      <c r="Y228" s="39"/>
      <c r="Z228" s="39"/>
      <c r="AA228" s="39"/>
      <c r="AB228" s="39"/>
      <c r="AC228" s="39"/>
      <c r="AD228" s="39"/>
      <c r="AE228" s="39"/>
      <c r="AT228" s="18" t="s">
        <v>161</v>
      </c>
      <c r="AU228" s="18" t="s">
        <v>83</v>
      </c>
    </row>
    <row r="229" s="2" customFormat="1">
      <c r="A229" s="39"/>
      <c r="B229" s="40"/>
      <c r="C229" s="41"/>
      <c r="D229" s="230" t="s">
        <v>163</v>
      </c>
      <c r="E229" s="41"/>
      <c r="F229" s="231" t="s">
        <v>658</v>
      </c>
      <c r="G229" s="41"/>
      <c r="H229" s="41"/>
      <c r="I229" s="227"/>
      <c r="J229" s="227"/>
      <c r="K229" s="41"/>
      <c r="L229" s="41"/>
      <c r="M229" s="45"/>
      <c r="N229" s="228"/>
      <c r="O229" s="229"/>
      <c r="P229" s="85"/>
      <c r="Q229" s="85"/>
      <c r="R229" s="85"/>
      <c r="S229" s="85"/>
      <c r="T229" s="85"/>
      <c r="U229" s="85"/>
      <c r="V229" s="85"/>
      <c r="W229" s="85"/>
      <c r="X229" s="86"/>
      <c r="Y229" s="39"/>
      <c r="Z229" s="39"/>
      <c r="AA229" s="39"/>
      <c r="AB229" s="39"/>
      <c r="AC229" s="39"/>
      <c r="AD229" s="39"/>
      <c r="AE229" s="39"/>
      <c r="AT229" s="18" t="s">
        <v>163</v>
      </c>
      <c r="AU229" s="18" t="s">
        <v>83</v>
      </c>
    </row>
    <row r="230" s="13" customFormat="1">
      <c r="A230" s="13"/>
      <c r="B230" s="232"/>
      <c r="C230" s="233"/>
      <c r="D230" s="225" t="s">
        <v>165</v>
      </c>
      <c r="E230" s="234" t="s">
        <v>20</v>
      </c>
      <c r="F230" s="235" t="s">
        <v>856</v>
      </c>
      <c r="G230" s="233"/>
      <c r="H230" s="236">
        <v>0.070999999999999994</v>
      </c>
      <c r="I230" s="237"/>
      <c r="J230" s="237"/>
      <c r="K230" s="233"/>
      <c r="L230" s="233"/>
      <c r="M230" s="238"/>
      <c r="N230" s="239"/>
      <c r="O230" s="240"/>
      <c r="P230" s="240"/>
      <c r="Q230" s="240"/>
      <c r="R230" s="240"/>
      <c r="S230" s="240"/>
      <c r="T230" s="240"/>
      <c r="U230" s="240"/>
      <c r="V230" s="240"/>
      <c r="W230" s="240"/>
      <c r="X230" s="241"/>
      <c r="Y230" s="13"/>
      <c r="Z230" s="13"/>
      <c r="AA230" s="13"/>
      <c r="AB230" s="13"/>
      <c r="AC230" s="13"/>
      <c r="AD230" s="13"/>
      <c r="AE230" s="13"/>
      <c r="AT230" s="242" t="s">
        <v>165</v>
      </c>
      <c r="AU230" s="242" t="s">
        <v>83</v>
      </c>
      <c r="AV230" s="13" t="s">
        <v>83</v>
      </c>
      <c r="AW230" s="13" t="s">
        <v>5</v>
      </c>
      <c r="AX230" s="13" t="s">
        <v>81</v>
      </c>
      <c r="AY230" s="242" t="s">
        <v>153</v>
      </c>
    </row>
    <row r="231" s="12" customFormat="1" ht="22.8" customHeight="1">
      <c r="A231" s="12"/>
      <c r="B231" s="193"/>
      <c r="C231" s="194"/>
      <c r="D231" s="195" t="s">
        <v>72</v>
      </c>
      <c r="E231" s="208" t="s">
        <v>404</v>
      </c>
      <c r="F231" s="208" t="s">
        <v>405</v>
      </c>
      <c r="G231" s="194"/>
      <c r="H231" s="194"/>
      <c r="I231" s="197"/>
      <c r="J231" s="197"/>
      <c r="K231" s="209">
        <f>BK231</f>
        <v>0</v>
      </c>
      <c r="L231" s="194"/>
      <c r="M231" s="199"/>
      <c r="N231" s="200"/>
      <c r="O231" s="201"/>
      <c r="P231" s="201"/>
      <c r="Q231" s="202">
        <f>SUM(Q232:Q237)</f>
        <v>0</v>
      </c>
      <c r="R231" s="202">
        <f>SUM(R232:R237)</f>
        <v>0</v>
      </c>
      <c r="S231" s="201"/>
      <c r="T231" s="203">
        <f>SUM(T232:T237)</f>
        <v>0</v>
      </c>
      <c r="U231" s="201"/>
      <c r="V231" s="203">
        <f>SUM(V232:V237)</f>
        <v>0</v>
      </c>
      <c r="W231" s="201"/>
      <c r="X231" s="204">
        <f>SUM(X232:X237)</f>
        <v>0</v>
      </c>
      <c r="Y231" s="12"/>
      <c r="Z231" s="12"/>
      <c r="AA231" s="12"/>
      <c r="AB231" s="12"/>
      <c r="AC231" s="12"/>
      <c r="AD231" s="12"/>
      <c r="AE231" s="12"/>
      <c r="AR231" s="205" t="s">
        <v>81</v>
      </c>
      <c r="AT231" s="206" t="s">
        <v>72</v>
      </c>
      <c r="AU231" s="206" t="s">
        <v>81</v>
      </c>
      <c r="AY231" s="205" t="s">
        <v>153</v>
      </c>
      <c r="BK231" s="207">
        <f>SUM(BK232:BK237)</f>
        <v>0</v>
      </c>
    </row>
    <row r="232" s="2" customFormat="1" ht="24.15" customHeight="1">
      <c r="A232" s="39"/>
      <c r="B232" s="40"/>
      <c r="C232" s="210" t="s">
        <v>380</v>
      </c>
      <c r="D232" s="210" t="s">
        <v>155</v>
      </c>
      <c r="E232" s="211" t="s">
        <v>857</v>
      </c>
      <c r="F232" s="212" t="s">
        <v>858</v>
      </c>
      <c r="G232" s="213" t="s">
        <v>273</v>
      </c>
      <c r="H232" s="214">
        <v>201.608</v>
      </c>
      <c r="I232" s="215"/>
      <c r="J232" s="215"/>
      <c r="K232" s="216">
        <f>ROUND(P232*H232,2)</f>
        <v>0</v>
      </c>
      <c r="L232" s="217"/>
      <c r="M232" s="45"/>
      <c r="N232" s="218" t="s">
        <v>20</v>
      </c>
      <c r="O232" s="219" t="s">
        <v>42</v>
      </c>
      <c r="P232" s="220">
        <f>I232+J232</f>
        <v>0</v>
      </c>
      <c r="Q232" s="220">
        <f>ROUND(I232*H232,2)</f>
        <v>0</v>
      </c>
      <c r="R232" s="220">
        <f>ROUND(J232*H232,2)</f>
        <v>0</v>
      </c>
      <c r="S232" s="85"/>
      <c r="T232" s="221">
        <f>S232*H232</f>
        <v>0</v>
      </c>
      <c r="U232" s="221">
        <v>0</v>
      </c>
      <c r="V232" s="221">
        <f>U232*H232</f>
        <v>0</v>
      </c>
      <c r="W232" s="221">
        <v>0</v>
      </c>
      <c r="X232" s="222">
        <f>W232*H232</f>
        <v>0</v>
      </c>
      <c r="Y232" s="39"/>
      <c r="Z232" s="39"/>
      <c r="AA232" s="39"/>
      <c r="AB232" s="39"/>
      <c r="AC232" s="39"/>
      <c r="AD232" s="39"/>
      <c r="AE232" s="39"/>
      <c r="AR232" s="223" t="s">
        <v>159</v>
      </c>
      <c r="AT232" s="223" t="s">
        <v>155</v>
      </c>
      <c r="AU232" s="223" t="s">
        <v>83</v>
      </c>
      <c r="AY232" s="18" t="s">
        <v>153</v>
      </c>
      <c r="BE232" s="224">
        <f>IF(O232="základní",K232,0)</f>
        <v>0</v>
      </c>
      <c r="BF232" s="224">
        <f>IF(O232="snížená",K232,0)</f>
        <v>0</v>
      </c>
      <c r="BG232" s="224">
        <f>IF(O232="zákl. přenesená",K232,0)</f>
        <v>0</v>
      </c>
      <c r="BH232" s="224">
        <f>IF(O232="sníž. přenesená",K232,0)</f>
        <v>0</v>
      </c>
      <c r="BI232" s="224">
        <f>IF(O232="nulová",K232,0)</f>
        <v>0</v>
      </c>
      <c r="BJ232" s="18" t="s">
        <v>81</v>
      </c>
      <c r="BK232" s="224">
        <f>ROUND(P232*H232,2)</f>
        <v>0</v>
      </c>
      <c r="BL232" s="18" t="s">
        <v>159</v>
      </c>
      <c r="BM232" s="223" t="s">
        <v>859</v>
      </c>
    </row>
    <row r="233" s="2" customFormat="1">
      <c r="A233" s="39"/>
      <c r="B233" s="40"/>
      <c r="C233" s="41"/>
      <c r="D233" s="225" t="s">
        <v>161</v>
      </c>
      <c r="E233" s="41"/>
      <c r="F233" s="226" t="s">
        <v>860</v>
      </c>
      <c r="G233" s="41"/>
      <c r="H233" s="41"/>
      <c r="I233" s="227"/>
      <c r="J233" s="227"/>
      <c r="K233" s="41"/>
      <c r="L233" s="41"/>
      <c r="M233" s="45"/>
      <c r="N233" s="228"/>
      <c r="O233" s="229"/>
      <c r="P233" s="85"/>
      <c r="Q233" s="85"/>
      <c r="R233" s="85"/>
      <c r="S233" s="85"/>
      <c r="T233" s="85"/>
      <c r="U233" s="85"/>
      <c r="V233" s="85"/>
      <c r="W233" s="85"/>
      <c r="X233" s="86"/>
      <c r="Y233" s="39"/>
      <c r="Z233" s="39"/>
      <c r="AA233" s="39"/>
      <c r="AB233" s="39"/>
      <c r="AC233" s="39"/>
      <c r="AD233" s="39"/>
      <c r="AE233" s="39"/>
      <c r="AT233" s="18" t="s">
        <v>161</v>
      </c>
      <c r="AU233" s="18" t="s">
        <v>83</v>
      </c>
    </row>
    <row r="234" s="2" customFormat="1">
      <c r="A234" s="39"/>
      <c r="B234" s="40"/>
      <c r="C234" s="41"/>
      <c r="D234" s="230" t="s">
        <v>163</v>
      </c>
      <c r="E234" s="41"/>
      <c r="F234" s="231" t="s">
        <v>861</v>
      </c>
      <c r="G234" s="41"/>
      <c r="H234" s="41"/>
      <c r="I234" s="227"/>
      <c r="J234" s="227"/>
      <c r="K234" s="41"/>
      <c r="L234" s="41"/>
      <c r="M234" s="45"/>
      <c r="N234" s="228"/>
      <c r="O234" s="229"/>
      <c r="P234" s="85"/>
      <c r="Q234" s="85"/>
      <c r="R234" s="85"/>
      <c r="S234" s="85"/>
      <c r="T234" s="85"/>
      <c r="U234" s="85"/>
      <c r="V234" s="85"/>
      <c r="W234" s="85"/>
      <c r="X234" s="86"/>
      <c r="Y234" s="39"/>
      <c r="Z234" s="39"/>
      <c r="AA234" s="39"/>
      <c r="AB234" s="39"/>
      <c r="AC234" s="39"/>
      <c r="AD234" s="39"/>
      <c r="AE234" s="39"/>
      <c r="AT234" s="18" t="s">
        <v>163</v>
      </c>
      <c r="AU234" s="18" t="s">
        <v>83</v>
      </c>
    </row>
    <row r="235" s="2" customFormat="1" ht="24.15" customHeight="1">
      <c r="A235" s="39"/>
      <c r="B235" s="40"/>
      <c r="C235" s="210" t="s">
        <v>386</v>
      </c>
      <c r="D235" s="210" t="s">
        <v>155</v>
      </c>
      <c r="E235" s="211" t="s">
        <v>862</v>
      </c>
      <c r="F235" s="212" t="s">
        <v>863</v>
      </c>
      <c r="G235" s="213" t="s">
        <v>273</v>
      </c>
      <c r="H235" s="214">
        <v>201.608</v>
      </c>
      <c r="I235" s="215"/>
      <c r="J235" s="215"/>
      <c r="K235" s="216">
        <f>ROUND(P235*H235,2)</f>
        <v>0</v>
      </c>
      <c r="L235" s="217"/>
      <c r="M235" s="45"/>
      <c r="N235" s="218" t="s">
        <v>20</v>
      </c>
      <c r="O235" s="219" t="s">
        <v>42</v>
      </c>
      <c r="P235" s="220">
        <f>I235+J235</f>
        <v>0</v>
      </c>
      <c r="Q235" s="220">
        <f>ROUND(I235*H235,2)</f>
        <v>0</v>
      </c>
      <c r="R235" s="220">
        <f>ROUND(J235*H235,2)</f>
        <v>0</v>
      </c>
      <c r="S235" s="85"/>
      <c r="T235" s="221">
        <f>S235*H235</f>
        <v>0</v>
      </c>
      <c r="U235" s="221">
        <v>0</v>
      </c>
      <c r="V235" s="221">
        <f>U235*H235</f>
        <v>0</v>
      </c>
      <c r="W235" s="221">
        <v>0</v>
      </c>
      <c r="X235" s="222">
        <f>W235*H235</f>
        <v>0</v>
      </c>
      <c r="Y235" s="39"/>
      <c r="Z235" s="39"/>
      <c r="AA235" s="39"/>
      <c r="AB235" s="39"/>
      <c r="AC235" s="39"/>
      <c r="AD235" s="39"/>
      <c r="AE235" s="39"/>
      <c r="AR235" s="223" t="s">
        <v>159</v>
      </c>
      <c r="AT235" s="223" t="s">
        <v>155</v>
      </c>
      <c r="AU235" s="223" t="s">
        <v>83</v>
      </c>
      <c r="AY235" s="18" t="s">
        <v>153</v>
      </c>
      <c r="BE235" s="224">
        <f>IF(O235="základní",K235,0)</f>
        <v>0</v>
      </c>
      <c r="BF235" s="224">
        <f>IF(O235="snížená",K235,0)</f>
        <v>0</v>
      </c>
      <c r="BG235" s="224">
        <f>IF(O235="zákl. přenesená",K235,0)</f>
        <v>0</v>
      </c>
      <c r="BH235" s="224">
        <f>IF(O235="sníž. přenesená",K235,0)</f>
        <v>0</v>
      </c>
      <c r="BI235" s="224">
        <f>IF(O235="nulová",K235,0)</f>
        <v>0</v>
      </c>
      <c r="BJ235" s="18" t="s">
        <v>81</v>
      </c>
      <c r="BK235" s="224">
        <f>ROUND(P235*H235,2)</f>
        <v>0</v>
      </c>
      <c r="BL235" s="18" t="s">
        <v>159</v>
      </c>
      <c r="BM235" s="223" t="s">
        <v>864</v>
      </c>
    </row>
    <row r="236" s="2" customFormat="1">
      <c r="A236" s="39"/>
      <c r="B236" s="40"/>
      <c r="C236" s="41"/>
      <c r="D236" s="225" t="s">
        <v>161</v>
      </c>
      <c r="E236" s="41"/>
      <c r="F236" s="226" t="s">
        <v>865</v>
      </c>
      <c r="G236" s="41"/>
      <c r="H236" s="41"/>
      <c r="I236" s="227"/>
      <c r="J236" s="227"/>
      <c r="K236" s="41"/>
      <c r="L236" s="41"/>
      <c r="M236" s="45"/>
      <c r="N236" s="228"/>
      <c r="O236" s="229"/>
      <c r="P236" s="85"/>
      <c r="Q236" s="85"/>
      <c r="R236" s="85"/>
      <c r="S236" s="85"/>
      <c r="T236" s="85"/>
      <c r="U236" s="85"/>
      <c r="V236" s="85"/>
      <c r="W236" s="85"/>
      <c r="X236" s="86"/>
      <c r="Y236" s="39"/>
      <c r="Z236" s="39"/>
      <c r="AA236" s="39"/>
      <c r="AB236" s="39"/>
      <c r="AC236" s="39"/>
      <c r="AD236" s="39"/>
      <c r="AE236" s="39"/>
      <c r="AT236" s="18" t="s">
        <v>161</v>
      </c>
      <c r="AU236" s="18" t="s">
        <v>83</v>
      </c>
    </row>
    <row r="237" s="2" customFormat="1">
      <c r="A237" s="39"/>
      <c r="B237" s="40"/>
      <c r="C237" s="41"/>
      <c r="D237" s="230" t="s">
        <v>163</v>
      </c>
      <c r="E237" s="41"/>
      <c r="F237" s="231" t="s">
        <v>866</v>
      </c>
      <c r="G237" s="41"/>
      <c r="H237" s="41"/>
      <c r="I237" s="227"/>
      <c r="J237" s="227"/>
      <c r="K237" s="41"/>
      <c r="L237" s="41"/>
      <c r="M237" s="45"/>
      <c r="N237" s="264"/>
      <c r="O237" s="265"/>
      <c r="P237" s="266"/>
      <c r="Q237" s="266"/>
      <c r="R237" s="266"/>
      <c r="S237" s="266"/>
      <c r="T237" s="266"/>
      <c r="U237" s="266"/>
      <c r="V237" s="266"/>
      <c r="W237" s="266"/>
      <c r="X237" s="267"/>
      <c r="Y237" s="39"/>
      <c r="Z237" s="39"/>
      <c r="AA237" s="39"/>
      <c r="AB237" s="39"/>
      <c r="AC237" s="39"/>
      <c r="AD237" s="39"/>
      <c r="AE237" s="39"/>
      <c r="AT237" s="18" t="s">
        <v>163</v>
      </c>
      <c r="AU237" s="18" t="s">
        <v>83</v>
      </c>
    </row>
    <row r="238" s="2" customFormat="1" ht="6.96" customHeight="1">
      <c r="A238" s="39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45"/>
      <c r="N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ItryiVJzxlxlrvBhOfNqvf+MuBjRK9ik0+GYByNRtNzNI273QemvHQWkZYZpPhMmzbQ/ipthLizzbqBChYmjMg==" hashValue="oi+S9LneCO2/o0OLXMsoBqkKu+Z2qbPOFcW0XzIMSxaSCRRzPtrRVwNQDhJD0emShbMcKUX/eGEDWV/7KiYziQ==" algorithmName="SHA-512" password="CC35"/>
  <autoFilter ref="C87:L237"/>
  <mergeCells count="9">
    <mergeCell ref="E7:H7"/>
    <mergeCell ref="E9:H9"/>
    <mergeCell ref="E18:H18"/>
    <mergeCell ref="E27:H27"/>
    <mergeCell ref="E50:H50"/>
    <mergeCell ref="E52:H52"/>
    <mergeCell ref="E78:H78"/>
    <mergeCell ref="E80:H80"/>
    <mergeCell ref="M2:Z2"/>
  </mergeCells>
  <hyperlinks>
    <hyperlink ref="F93" r:id="rId1" display="https://podminky.urs.cz/item/CS_URS_2024_01/132254101"/>
    <hyperlink ref="F97" r:id="rId2" display="https://podminky.urs.cz/item/CS_URS_2024_01/132254203"/>
    <hyperlink ref="F103" r:id="rId3" display="https://podminky.urs.cz/item/CS_URS_2024_01/151101101"/>
    <hyperlink ref="F110" r:id="rId4" display="https://podminky.urs.cz/item/CS_URS_2024_01/151101111"/>
    <hyperlink ref="F113" r:id="rId5" display="https://podminky.urs.cz/item/CS_URS_2024_01/162751117"/>
    <hyperlink ref="F117" r:id="rId6" display="https://podminky.urs.cz/item/CS_URS_2024_01/162751119"/>
    <hyperlink ref="F121" r:id="rId7" display="https://podminky.urs.cz/item/CS_URS_2024_01/171201221"/>
    <hyperlink ref="F125" r:id="rId8" display="https://podminky.urs.cz/item/CS_URS_2024_01/171251201"/>
    <hyperlink ref="F129" r:id="rId9" display="https://podminky.urs.cz/item/CS_URS_2024_01/174151101"/>
    <hyperlink ref="F134" r:id="rId10" display="https://podminky.urs.cz/item/CS_URS_2024_01/213311141"/>
    <hyperlink ref="F141" r:id="rId11" display="https://podminky.urs.cz/item/CS_URS_2024_01/273321611"/>
    <hyperlink ref="F145" r:id="rId12" display="https://podminky.urs.cz/item/CS_URS_2024_01/273351121"/>
    <hyperlink ref="F149" r:id="rId13" display="https://podminky.urs.cz/item/CS_URS_2024_01/273351122"/>
    <hyperlink ref="F152" r:id="rId14" display="https://podminky.urs.cz/item/CS_URS_2024_01/273362021"/>
    <hyperlink ref="F156" r:id="rId15" display="https://podminky.urs.cz/item/CS_URS_2024_01/274313711"/>
    <hyperlink ref="F160" r:id="rId16" display="https://podminky.urs.cz/item/CS_URS_2024_01/274351121"/>
    <hyperlink ref="F164" r:id="rId17" display="https://podminky.urs.cz/item/CS_URS_2024_01/274351122"/>
    <hyperlink ref="F168" r:id="rId18" display="https://podminky.urs.cz/item/CS_URS_2024_01/321321116"/>
    <hyperlink ref="F172" r:id="rId19" display="https://podminky.urs.cz/item/CS_URS_2024_01/321351010"/>
    <hyperlink ref="F176" r:id="rId20" display="https://podminky.urs.cz/item/CS_URS_2024_01/321352010"/>
    <hyperlink ref="F179" r:id="rId21" display="https://podminky.urs.cz/item/CS_URS_2024_01/321366111"/>
    <hyperlink ref="F185" r:id="rId22" display="https://podminky.urs.cz/item/CS_URS_2024_01/321368211"/>
    <hyperlink ref="F189" r:id="rId23" display="https://podminky.urs.cz/item/CS_URS_2024_01/348171111"/>
    <hyperlink ref="F196" r:id="rId24" display="https://podminky.urs.cz/item/CS_URS_2024_01/451573111"/>
    <hyperlink ref="F200" r:id="rId25" display="https://podminky.urs.cz/item/CS_URS_2024_01/452111111"/>
    <hyperlink ref="F206" r:id="rId26" display="https://podminky.urs.cz/item/CS_URS_2024_01/452311151"/>
    <hyperlink ref="F210" r:id="rId27" display="https://podminky.urs.cz/item/CS_URS_2024_01/464541111"/>
    <hyperlink ref="F214" r:id="rId28" display="https://podminky.urs.cz/item/CS_URS_2024_01/465512328"/>
    <hyperlink ref="F219" r:id="rId29" display="https://podminky.urs.cz/item/CS_URS_2024_01/919521180"/>
    <hyperlink ref="F225" r:id="rId30" display="https://podminky.urs.cz/item/CS_URS_2024_01/919535558"/>
    <hyperlink ref="F229" r:id="rId31" display="https://podminky.urs.cz/item/CS_URS_2024_01/919562021"/>
    <hyperlink ref="F234" r:id="rId32" display="https://podminky.urs.cz/item/CS_URS_2024_01/998322011"/>
    <hyperlink ref="F237" r:id="rId33" display="https://podminky.urs.cz/item/CS_URS_2024_01/9983220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21"/>
      <c r="AT3" s="18" t="s">
        <v>83</v>
      </c>
    </row>
    <row r="4" s="1" customFormat="1" ht="24.96" customHeight="1">
      <c r="B4" s="21"/>
      <c r="D4" s="133" t="s">
        <v>109</v>
      </c>
      <c r="M4" s="21"/>
      <c r="N4" s="13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5" t="s">
        <v>17</v>
      </c>
      <c r="M6" s="21"/>
    </row>
    <row r="7" s="1" customFormat="1" ht="26.25" customHeight="1">
      <c r="B7" s="21"/>
      <c r="E7" s="136" t="str">
        <f>'Rekapitulace stavby'!K6</f>
        <v>Rekonstrukce PC C2, svodný příkop SP1, SP2, propustek P11, novostavba PC C11, rekonstrukce OP1 v k. ú. Kotopeky</v>
      </c>
      <c r="F7" s="135"/>
      <c r="G7" s="135"/>
      <c r="H7" s="135"/>
      <c r="M7" s="21"/>
    </row>
    <row r="8" s="2" customFormat="1" ht="12" customHeight="1">
      <c r="A8" s="39"/>
      <c r="B8" s="45"/>
      <c r="C8" s="39"/>
      <c r="D8" s="135" t="s">
        <v>118</v>
      </c>
      <c r="E8" s="39"/>
      <c r="F8" s="39"/>
      <c r="G8" s="39"/>
      <c r="H8" s="39"/>
      <c r="I8" s="39"/>
      <c r="J8" s="39"/>
      <c r="K8" s="39"/>
      <c r="L8" s="39"/>
      <c r="M8" s="13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8" t="s">
        <v>867</v>
      </c>
      <c r="F9" s="39"/>
      <c r="G9" s="39"/>
      <c r="H9" s="39"/>
      <c r="I9" s="39"/>
      <c r="J9" s="39"/>
      <c r="K9" s="39"/>
      <c r="L9" s="39"/>
      <c r="M9" s="13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19</v>
      </c>
      <c r="E11" s="39"/>
      <c r="F11" s="139" t="s">
        <v>20</v>
      </c>
      <c r="G11" s="39"/>
      <c r="H11" s="39"/>
      <c r="I11" s="135" t="s">
        <v>21</v>
      </c>
      <c r="J11" s="139" t="s">
        <v>20</v>
      </c>
      <c r="K11" s="39"/>
      <c r="L11" s="39"/>
      <c r="M11" s="13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39" t="s">
        <v>23</v>
      </c>
      <c r="G12" s="39"/>
      <c r="H12" s="39"/>
      <c r="I12" s="135" t="s">
        <v>24</v>
      </c>
      <c r="J12" s="140" t="str">
        <f>'Rekapitulace stavby'!AN8</f>
        <v>25. 1. 2024</v>
      </c>
      <c r="K12" s="39"/>
      <c r="L12" s="39"/>
      <c r="M12" s="13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35" t="s">
        <v>27</v>
      </c>
      <c r="J14" s="139" t="s">
        <v>20</v>
      </c>
      <c r="K14" s="39"/>
      <c r="L14" s="39"/>
      <c r="M14" s="13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9" t="s">
        <v>28</v>
      </c>
      <c r="F15" s="39"/>
      <c r="G15" s="39"/>
      <c r="H15" s="39"/>
      <c r="I15" s="135" t="s">
        <v>29</v>
      </c>
      <c r="J15" s="139" t="s">
        <v>20</v>
      </c>
      <c r="K15" s="39"/>
      <c r="L15" s="39"/>
      <c r="M15" s="13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35" t="s">
        <v>27</v>
      </c>
      <c r="J17" s="34" t="str">
        <f>'Rekapitulace stavby'!AN13</f>
        <v>Vyplň údaj</v>
      </c>
      <c r="K17" s="39"/>
      <c r="L17" s="39"/>
      <c r="M17" s="13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9"/>
      <c r="G18" s="139"/>
      <c r="H18" s="139"/>
      <c r="I18" s="135" t="s">
        <v>29</v>
      </c>
      <c r="J18" s="34" t="str">
        <f>'Rekapitulace stavby'!AN14</f>
        <v>Vyplň údaj</v>
      </c>
      <c r="K18" s="39"/>
      <c r="L18" s="39"/>
      <c r="M18" s="13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35" t="s">
        <v>27</v>
      </c>
      <c r="J20" s="139" t="str">
        <f>IF('Rekapitulace stavby'!AN16="","",'Rekapitulace stavby'!AN16)</f>
        <v/>
      </c>
      <c r="K20" s="39"/>
      <c r="L20" s="39"/>
      <c r="M20" s="13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9" t="str">
        <f>IF('Rekapitulace stavby'!E17="","",'Rekapitulace stavby'!E17)</f>
        <v xml:space="preserve"> </v>
      </c>
      <c r="F21" s="39"/>
      <c r="G21" s="39"/>
      <c r="H21" s="39"/>
      <c r="I21" s="135" t="s">
        <v>29</v>
      </c>
      <c r="J21" s="139" t="str">
        <f>IF('Rekapitulace stavby'!AN17="","",'Rekapitulace stavby'!AN17)</f>
        <v/>
      </c>
      <c r="K21" s="39"/>
      <c r="L21" s="39"/>
      <c r="M21" s="13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35" t="s">
        <v>27</v>
      </c>
      <c r="J23" s="139" t="str">
        <f>IF('Rekapitulace stavby'!AN19="","",'Rekapitulace stavby'!AN19)</f>
        <v/>
      </c>
      <c r="K23" s="39"/>
      <c r="L23" s="39"/>
      <c r="M23" s="13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9" t="str">
        <f>IF('Rekapitulace stavby'!E20="","",'Rekapitulace stavby'!E20)</f>
        <v xml:space="preserve"> </v>
      </c>
      <c r="F24" s="39"/>
      <c r="G24" s="39"/>
      <c r="H24" s="39"/>
      <c r="I24" s="135" t="s">
        <v>29</v>
      </c>
      <c r="J24" s="139" t="str">
        <f>IF('Rekapitulace stavby'!AN20="","",'Rekapitulace stavby'!AN20)</f>
        <v/>
      </c>
      <c r="K24" s="39"/>
      <c r="L24" s="39"/>
      <c r="M24" s="13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39"/>
      <c r="J26" s="39"/>
      <c r="K26" s="39"/>
      <c r="L26" s="39"/>
      <c r="M26" s="13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45"/>
      <c r="M29" s="13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5" t="s">
        <v>120</v>
      </c>
      <c r="F30" s="39"/>
      <c r="G30" s="39"/>
      <c r="H30" s="39"/>
      <c r="I30" s="39"/>
      <c r="J30" s="39"/>
      <c r="K30" s="146">
        <f>I61</f>
        <v>0</v>
      </c>
      <c r="L30" s="39"/>
      <c r="M30" s="13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5" t="s">
        <v>121</v>
      </c>
      <c r="F31" s="39"/>
      <c r="G31" s="39"/>
      <c r="H31" s="39"/>
      <c r="I31" s="39"/>
      <c r="J31" s="39"/>
      <c r="K31" s="146">
        <f>J61</f>
        <v>0</v>
      </c>
      <c r="L31" s="39"/>
      <c r="M31" s="13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7" t="s">
        <v>37</v>
      </c>
      <c r="E32" s="39"/>
      <c r="F32" s="39"/>
      <c r="G32" s="39"/>
      <c r="H32" s="39"/>
      <c r="I32" s="39"/>
      <c r="J32" s="39"/>
      <c r="K32" s="148">
        <f>ROUND(K86, 2)</f>
        <v>0</v>
      </c>
      <c r="L32" s="39"/>
      <c r="M32" s="13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5"/>
      <c r="E33" s="145"/>
      <c r="F33" s="145"/>
      <c r="G33" s="145"/>
      <c r="H33" s="145"/>
      <c r="I33" s="145"/>
      <c r="J33" s="145"/>
      <c r="K33" s="145"/>
      <c r="L33" s="145"/>
      <c r="M33" s="13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9" t="s">
        <v>39</v>
      </c>
      <c r="G34" s="39"/>
      <c r="H34" s="39"/>
      <c r="I34" s="149" t="s">
        <v>38</v>
      </c>
      <c r="J34" s="39"/>
      <c r="K34" s="149" t="s">
        <v>40</v>
      </c>
      <c r="L34" s="39"/>
      <c r="M34" s="13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0" t="s">
        <v>41</v>
      </c>
      <c r="E35" s="135" t="s">
        <v>42</v>
      </c>
      <c r="F35" s="146">
        <f>ROUND((SUM(BE86:BE103)),  2)</f>
        <v>0</v>
      </c>
      <c r="G35" s="39"/>
      <c r="H35" s="39"/>
      <c r="I35" s="151">
        <v>0.20999999999999999</v>
      </c>
      <c r="J35" s="39"/>
      <c r="K35" s="146">
        <f>ROUND(((SUM(BE86:BE103))*I35),  2)</f>
        <v>0</v>
      </c>
      <c r="L35" s="39"/>
      <c r="M35" s="13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5" t="s">
        <v>43</v>
      </c>
      <c r="F36" s="146">
        <f>ROUND((SUM(BF86:BF103)),  2)</f>
        <v>0</v>
      </c>
      <c r="G36" s="39"/>
      <c r="H36" s="39"/>
      <c r="I36" s="151">
        <v>0.14999999999999999</v>
      </c>
      <c r="J36" s="39"/>
      <c r="K36" s="146">
        <f>ROUND(((SUM(BF86:BF103))*I36),  2)</f>
        <v>0</v>
      </c>
      <c r="L36" s="39"/>
      <c r="M36" s="13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44</v>
      </c>
      <c r="F37" s="146">
        <f>ROUND((SUM(BG86:BG103)),  2)</f>
        <v>0</v>
      </c>
      <c r="G37" s="39"/>
      <c r="H37" s="39"/>
      <c r="I37" s="151">
        <v>0.20999999999999999</v>
      </c>
      <c r="J37" s="39"/>
      <c r="K37" s="146">
        <f>0</f>
        <v>0</v>
      </c>
      <c r="L37" s="39"/>
      <c r="M37" s="13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5" t="s">
        <v>45</v>
      </c>
      <c r="F38" s="146">
        <f>ROUND((SUM(BH86:BH103)),  2)</f>
        <v>0</v>
      </c>
      <c r="G38" s="39"/>
      <c r="H38" s="39"/>
      <c r="I38" s="151">
        <v>0.14999999999999999</v>
      </c>
      <c r="J38" s="39"/>
      <c r="K38" s="146">
        <f>0</f>
        <v>0</v>
      </c>
      <c r="L38" s="39"/>
      <c r="M38" s="13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5" t="s">
        <v>46</v>
      </c>
      <c r="F39" s="146">
        <f>ROUND((SUM(BI86:BI103)),  2)</f>
        <v>0</v>
      </c>
      <c r="G39" s="39"/>
      <c r="H39" s="39"/>
      <c r="I39" s="151">
        <v>0</v>
      </c>
      <c r="J39" s="39"/>
      <c r="K39" s="146">
        <f>0</f>
        <v>0</v>
      </c>
      <c r="L39" s="39"/>
      <c r="M39" s="13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2"/>
      <c r="D41" s="153" t="s">
        <v>47</v>
      </c>
      <c r="E41" s="154"/>
      <c r="F41" s="154"/>
      <c r="G41" s="155" t="s">
        <v>48</v>
      </c>
      <c r="H41" s="156" t="s">
        <v>49</v>
      </c>
      <c r="I41" s="154"/>
      <c r="J41" s="154"/>
      <c r="K41" s="157">
        <f>SUM(K32:K39)</f>
        <v>0</v>
      </c>
      <c r="L41" s="158"/>
      <c r="M41" s="13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3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3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41"/>
      <c r="M47" s="13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3" t="str">
        <f>E7</f>
        <v>Rekonstrukce PC C2, svodný příkop SP1, SP2, propustek P11, novostavba PC C11, rekonstrukce OP1 v k. ú. Kotopeky</v>
      </c>
      <c r="F50" s="33"/>
      <c r="G50" s="33"/>
      <c r="H50" s="33"/>
      <c r="I50" s="41"/>
      <c r="J50" s="41"/>
      <c r="K50" s="41"/>
      <c r="L50" s="41"/>
      <c r="M50" s="13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118</v>
      </c>
      <c r="D51" s="41"/>
      <c r="E51" s="41"/>
      <c r="F51" s="41"/>
      <c r="G51" s="41"/>
      <c r="H51" s="41"/>
      <c r="I51" s="41"/>
      <c r="J51" s="41"/>
      <c r="K51" s="41"/>
      <c r="L51" s="41"/>
      <c r="M51" s="13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VON - Vedlejší a ostatní náklady</v>
      </c>
      <c r="F52" s="41"/>
      <c r="G52" s="41"/>
      <c r="H52" s="41"/>
      <c r="I52" s="41"/>
      <c r="J52" s="41"/>
      <c r="K52" s="41"/>
      <c r="L52" s="41"/>
      <c r="M52" s="13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Kotopeky</v>
      </c>
      <c r="G54" s="41"/>
      <c r="H54" s="41"/>
      <c r="I54" s="33" t="s">
        <v>24</v>
      </c>
      <c r="J54" s="73" t="str">
        <f>IF(J12="","",J12)</f>
        <v>25. 1. 2024</v>
      </c>
      <c r="K54" s="41"/>
      <c r="L54" s="41"/>
      <c r="M54" s="13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SPÚ ČR – pobočka Beroun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</v>
      </c>
      <c r="K57" s="41"/>
      <c r="L57" s="41"/>
      <c r="M57" s="13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4" t="s">
        <v>123</v>
      </c>
      <c r="D59" s="165"/>
      <c r="E59" s="165"/>
      <c r="F59" s="165"/>
      <c r="G59" s="165"/>
      <c r="H59" s="165"/>
      <c r="I59" s="166" t="s">
        <v>124</v>
      </c>
      <c r="J59" s="166" t="s">
        <v>125</v>
      </c>
      <c r="K59" s="166" t="s">
        <v>126</v>
      </c>
      <c r="L59" s="165"/>
      <c r="M59" s="13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7" t="s">
        <v>71</v>
      </c>
      <c r="D61" s="41"/>
      <c r="E61" s="41"/>
      <c r="F61" s="41"/>
      <c r="G61" s="41"/>
      <c r="H61" s="41"/>
      <c r="I61" s="103">
        <f>Q86</f>
        <v>0</v>
      </c>
      <c r="J61" s="103">
        <f>R86</f>
        <v>0</v>
      </c>
      <c r="K61" s="103">
        <f>K86</f>
        <v>0</v>
      </c>
      <c r="L61" s="41"/>
      <c r="M61" s="13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127</v>
      </c>
    </row>
    <row r="62" s="9" customFormat="1" ht="24.96" customHeight="1">
      <c r="A62" s="9"/>
      <c r="B62" s="168"/>
      <c r="C62" s="169"/>
      <c r="D62" s="170" t="s">
        <v>868</v>
      </c>
      <c r="E62" s="171"/>
      <c r="F62" s="171"/>
      <c r="G62" s="171"/>
      <c r="H62" s="171"/>
      <c r="I62" s="172">
        <f>Q87</f>
        <v>0</v>
      </c>
      <c r="J62" s="172">
        <f>R87</f>
        <v>0</v>
      </c>
      <c r="K62" s="172">
        <f>K87</f>
        <v>0</v>
      </c>
      <c r="L62" s="169"/>
      <c r="M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869</v>
      </c>
      <c r="E63" s="177"/>
      <c r="F63" s="177"/>
      <c r="G63" s="177"/>
      <c r="H63" s="177"/>
      <c r="I63" s="178">
        <f>Q88</f>
        <v>0</v>
      </c>
      <c r="J63" s="178">
        <f>R88</f>
        <v>0</v>
      </c>
      <c r="K63" s="178">
        <f>K88</f>
        <v>0</v>
      </c>
      <c r="L63" s="175"/>
      <c r="M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870</v>
      </c>
      <c r="E64" s="177"/>
      <c r="F64" s="177"/>
      <c r="G64" s="177"/>
      <c r="H64" s="177"/>
      <c r="I64" s="178">
        <f>Q94</f>
        <v>0</v>
      </c>
      <c r="J64" s="178">
        <f>R94</f>
        <v>0</v>
      </c>
      <c r="K64" s="178">
        <f>K94</f>
        <v>0</v>
      </c>
      <c r="L64" s="175"/>
      <c r="M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871</v>
      </c>
      <c r="E65" s="177"/>
      <c r="F65" s="177"/>
      <c r="G65" s="177"/>
      <c r="H65" s="177"/>
      <c r="I65" s="178">
        <f>Q97</f>
        <v>0</v>
      </c>
      <c r="J65" s="178">
        <f>R97</f>
        <v>0</v>
      </c>
      <c r="K65" s="178">
        <f>K97</f>
        <v>0</v>
      </c>
      <c r="L65" s="175"/>
      <c r="M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872</v>
      </c>
      <c r="E66" s="177"/>
      <c r="F66" s="177"/>
      <c r="G66" s="177"/>
      <c r="H66" s="177"/>
      <c r="I66" s="178">
        <f>Q100</f>
        <v>0</v>
      </c>
      <c r="J66" s="178">
        <f>R100</f>
        <v>0</v>
      </c>
      <c r="K66" s="178">
        <f>K100</f>
        <v>0</v>
      </c>
      <c r="L66" s="175"/>
      <c r="M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13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13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41"/>
      <c r="M73" s="13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3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41"/>
      <c r="E75" s="41"/>
      <c r="F75" s="41"/>
      <c r="G75" s="41"/>
      <c r="H75" s="41"/>
      <c r="I75" s="41"/>
      <c r="J75" s="41"/>
      <c r="K75" s="41"/>
      <c r="L75" s="41"/>
      <c r="M75" s="13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63" t="str">
        <f>E7</f>
        <v>Rekonstrukce PC C2, svodný příkop SP1, SP2, propustek P11, novostavba PC C11, rekonstrukce OP1 v k. ú. Kotopeky</v>
      </c>
      <c r="F76" s="33"/>
      <c r="G76" s="33"/>
      <c r="H76" s="33"/>
      <c r="I76" s="41"/>
      <c r="J76" s="41"/>
      <c r="K76" s="41"/>
      <c r="L76" s="41"/>
      <c r="M76" s="13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118</v>
      </c>
      <c r="D77" s="41"/>
      <c r="E77" s="41"/>
      <c r="F77" s="41"/>
      <c r="G77" s="41"/>
      <c r="H77" s="41"/>
      <c r="I77" s="41"/>
      <c r="J77" s="41"/>
      <c r="K77" s="41"/>
      <c r="L77" s="41"/>
      <c r="M77" s="13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VON - Vedlejší a ostatní náklady</v>
      </c>
      <c r="F78" s="41"/>
      <c r="G78" s="41"/>
      <c r="H78" s="41"/>
      <c r="I78" s="41"/>
      <c r="J78" s="41"/>
      <c r="K78" s="41"/>
      <c r="L78" s="41"/>
      <c r="M78" s="13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3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k. ú. Kotopeky</v>
      </c>
      <c r="G80" s="41"/>
      <c r="H80" s="41"/>
      <c r="I80" s="33" t="s">
        <v>24</v>
      </c>
      <c r="J80" s="73" t="str">
        <f>IF(J12="","",J12)</f>
        <v>25. 1. 2024</v>
      </c>
      <c r="K80" s="41"/>
      <c r="L80" s="41"/>
      <c r="M80" s="13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SPÚ ČR – pobočka Beroun</v>
      </c>
      <c r="G82" s="41"/>
      <c r="H82" s="41"/>
      <c r="I82" s="33" t="s">
        <v>32</v>
      </c>
      <c r="J82" s="37" t="str">
        <f>E21</f>
        <v xml:space="preserve"> </v>
      </c>
      <c r="K82" s="41"/>
      <c r="L82" s="41"/>
      <c r="M82" s="13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41"/>
      <c r="M83" s="13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0"/>
      <c r="B85" s="181"/>
      <c r="C85" s="182" t="s">
        <v>135</v>
      </c>
      <c r="D85" s="183" t="s">
        <v>56</v>
      </c>
      <c r="E85" s="183" t="s">
        <v>52</v>
      </c>
      <c r="F85" s="183" t="s">
        <v>53</v>
      </c>
      <c r="G85" s="183" t="s">
        <v>136</v>
      </c>
      <c r="H85" s="183" t="s">
        <v>137</v>
      </c>
      <c r="I85" s="183" t="s">
        <v>138</v>
      </c>
      <c r="J85" s="183" t="s">
        <v>139</v>
      </c>
      <c r="K85" s="184" t="s">
        <v>126</v>
      </c>
      <c r="L85" s="185" t="s">
        <v>140</v>
      </c>
      <c r="M85" s="186"/>
      <c r="N85" s="93" t="s">
        <v>20</v>
      </c>
      <c r="O85" s="94" t="s">
        <v>41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4" t="s">
        <v>145</v>
      </c>
      <c r="U85" s="94" t="s">
        <v>146</v>
      </c>
      <c r="V85" s="94" t="s">
        <v>147</v>
      </c>
      <c r="W85" s="94" t="s">
        <v>148</v>
      </c>
      <c r="X85" s="95" t="s">
        <v>149</v>
      </c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41"/>
      <c r="K86" s="187">
        <f>BK86</f>
        <v>0</v>
      </c>
      <c r="L86" s="41"/>
      <c r="M86" s="45"/>
      <c r="N86" s="96"/>
      <c r="O86" s="188"/>
      <c r="P86" s="97"/>
      <c r="Q86" s="189">
        <f>Q87</f>
        <v>0</v>
      </c>
      <c r="R86" s="189">
        <f>R87</f>
        <v>0</v>
      </c>
      <c r="S86" s="97"/>
      <c r="T86" s="190">
        <f>T87</f>
        <v>0</v>
      </c>
      <c r="U86" s="97"/>
      <c r="V86" s="190">
        <f>V87</f>
        <v>0</v>
      </c>
      <c r="W86" s="97"/>
      <c r="X86" s="191">
        <f>X87</f>
        <v>0</v>
      </c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127</v>
      </c>
      <c r="BK86" s="192">
        <f>BK87</f>
        <v>0</v>
      </c>
    </row>
    <row r="87" s="12" customFormat="1" ht="25.92" customHeight="1">
      <c r="A87" s="12"/>
      <c r="B87" s="193"/>
      <c r="C87" s="194"/>
      <c r="D87" s="195" t="s">
        <v>72</v>
      </c>
      <c r="E87" s="196" t="s">
        <v>873</v>
      </c>
      <c r="F87" s="196" t="s">
        <v>874</v>
      </c>
      <c r="G87" s="194"/>
      <c r="H87" s="194"/>
      <c r="I87" s="197"/>
      <c r="J87" s="197"/>
      <c r="K87" s="198">
        <f>BK87</f>
        <v>0</v>
      </c>
      <c r="L87" s="194"/>
      <c r="M87" s="199"/>
      <c r="N87" s="200"/>
      <c r="O87" s="201"/>
      <c r="P87" s="201"/>
      <c r="Q87" s="202">
        <f>Q88+Q94+Q97+Q100</f>
        <v>0</v>
      </c>
      <c r="R87" s="202">
        <f>R88+R94+R97+R100</f>
        <v>0</v>
      </c>
      <c r="S87" s="201"/>
      <c r="T87" s="203">
        <f>T88+T94+T97+T100</f>
        <v>0</v>
      </c>
      <c r="U87" s="201"/>
      <c r="V87" s="203">
        <f>V88+V94+V97+V100</f>
        <v>0</v>
      </c>
      <c r="W87" s="201"/>
      <c r="X87" s="204">
        <f>X88+X94+X97+X100</f>
        <v>0</v>
      </c>
      <c r="Y87" s="12"/>
      <c r="Z87" s="12"/>
      <c r="AA87" s="12"/>
      <c r="AB87" s="12"/>
      <c r="AC87" s="12"/>
      <c r="AD87" s="12"/>
      <c r="AE87" s="12"/>
      <c r="AR87" s="205" t="s">
        <v>186</v>
      </c>
      <c r="AT87" s="206" t="s">
        <v>72</v>
      </c>
      <c r="AU87" s="206" t="s">
        <v>73</v>
      </c>
      <c r="AY87" s="205" t="s">
        <v>153</v>
      </c>
      <c r="BK87" s="207">
        <f>BK88+BK94+BK97+BK100</f>
        <v>0</v>
      </c>
    </row>
    <row r="88" s="12" customFormat="1" ht="22.8" customHeight="1">
      <c r="A88" s="12"/>
      <c r="B88" s="193"/>
      <c r="C88" s="194"/>
      <c r="D88" s="195" t="s">
        <v>72</v>
      </c>
      <c r="E88" s="208" t="s">
        <v>875</v>
      </c>
      <c r="F88" s="208" t="s">
        <v>876</v>
      </c>
      <c r="G88" s="194"/>
      <c r="H88" s="194"/>
      <c r="I88" s="197"/>
      <c r="J88" s="197"/>
      <c r="K88" s="209">
        <f>BK88</f>
        <v>0</v>
      </c>
      <c r="L88" s="194"/>
      <c r="M88" s="199"/>
      <c r="N88" s="200"/>
      <c r="O88" s="201"/>
      <c r="P88" s="201"/>
      <c r="Q88" s="202">
        <f>SUM(Q89:Q93)</f>
        <v>0</v>
      </c>
      <c r="R88" s="202">
        <f>SUM(R89:R93)</f>
        <v>0</v>
      </c>
      <c r="S88" s="201"/>
      <c r="T88" s="203">
        <f>SUM(T89:T93)</f>
        <v>0</v>
      </c>
      <c r="U88" s="201"/>
      <c r="V88" s="203">
        <f>SUM(V89:V93)</f>
        <v>0</v>
      </c>
      <c r="W88" s="201"/>
      <c r="X88" s="204">
        <f>SUM(X89:X93)</f>
        <v>0</v>
      </c>
      <c r="Y88" s="12"/>
      <c r="Z88" s="12"/>
      <c r="AA88" s="12"/>
      <c r="AB88" s="12"/>
      <c r="AC88" s="12"/>
      <c r="AD88" s="12"/>
      <c r="AE88" s="12"/>
      <c r="AR88" s="205" t="s">
        <v>186</v>
      </c>
      <c r="AT88" s="206" t="s">
        <v>72</v>
      </c>
      <c r="AU88" s="206" t="s">
        <v>81</v>
      </c>
      <c r="AY88" s="205" t="s">
        <v>153</v>
      </c>
      <c r="BK88" s="207">
        <f>SUM(BK89:BK93)</f>
        <v>0</v>
      </c>
    </row>
    <row r="89" s="2" customFormat="1" ht="16.5" customHeight="1">
      <c r="A89" s="39"/>
      <c r="B89" s="40"/>
      <c r="C89" s="210" t="s">
        <v>81</v>
      </c>
      <c r="D89" s="210" t="s">
        <v>155</v>
      </c>
      <c r="E89" s="211" t="s">
        <v>877</v>
      </c>
      <c r="F89" s="212" t="s">
        <v>878</v>
      </c>
      <c r="G89" s="213" t="s">
        <v>879</v>
      </c>
      <c r="H89" s="214">
        <v>1</v>
      </c>
      <c r="I89" s="215"/>
      <c r="J89" s="215"/>
      <c r="K89" s="216">
        <f>ROUND(P89*H89,2)</f>
        <v>0</v>
      </c>
      <c r="L89" s="217"/>
      <c r="M89" s="45"/>
      <c r="N89" s="218" t="s">
        <v>20</v>
      </c>
      <c r="O89" s="219" t="s">
        <v>42</v>
      </c>
      <c r="P89" s="220">
        <f>I89+J89</f>
        <v>0</v>
      </c>
      <c r="Q89" s="220">
        <f>ROUND(I89*H89,2)</f>
        <v>0</v>
      </c>
      <c r="R89" s="220">
        <f>ROUND(J89*H89,2)</f>
        <v>0</v>
      </c>
      <c r="S89" s="85"/>
      <c r="T89" s="221">
        <f>S89*H89</f>
        <v>0</v>
      </c>
      <c r="U89" s="221">
        <v>0</v>
      </c>
      <c r="V89" s="221">
        <f>U89*H89</f>
        <v>0</v>
      </c>
      <c r="W89" s="221">
        <v>0</v>
      </c>
      <c r="X89" s="222">
        <f>W89*H89</f>
        <v>0</v>
      </c>
      <c r="Y89" s="39"/>
      <c r="Z89" s="39"/>
      <c r="AA89" s="39"/>
      <c r="AB89" s="39"/>
      <c r="AC89" s="39"/>
      <c r="AD89" s="39"/>
      <c r="AE89" s="39"/>
      <c r="AR89" s="223" t="s">
        <v>880</v>
      </c>
      <c r="AT89" s="223" t="s">
        <v>155</v>
      </c>
      <c r="AU89" s="223" t="s">
        <v>83</v>
      </c>
      <c r="AY89" s="18" t="s">
        <v>153</v>
      </c>
      <c r="BE89" s="224">
        <f>IF(O89="základní",K89,0)</f>
        <v>0</v>
      </c>
      <c r="BF89" s="224">
        <f>IF(O89="snížená",K89,0)</f>
        <v>0</v>
      </c>
      <c r="BG89" s="224">
        <f>IF(O89="zákl. přenesená",K89,0)</f>
        <v>0</v>
      </c>
      <c r="BH89" s="224">
        <f>IF(O89="sníž. přenesená",K89,0)</f>
        <v>0</v>
      </c>
      <c r="BI89" s="224">
        <f>IF(O89="nulová",K89,0)</f>
        <v>0</v>
      </c>
      <c r="BJ89" s="18" t="s">
        <v>81</v>
      </c>
      <c r="BK89" s="224">
        <f>ROUND(P89*H89,2)</f>
        <v>0</v>
      </c>
      <c r="BL89" s="18" t="s">
        <v>880</v>
      </c>
      <c r="BM89" s="223" t="s">
        <v>881</v>
      </c>
    </row>
    <row r="90" s="2" customFormat="1">
      <c r="A90" s="39"/>
      <c r="B90" s="40"/>
      <c r="C90" s="41"/>
      <c r="D90" s="225" t="s">
        <v>161</v>
      </c>
      <c r="E90" s="41"/>
      <c r="F90" s="226" t="s">
        <v>878</v>
      </c>
      <c r="G90" s="41"/>
      <c r="H90" s="41"/>
      <c r="I90" s="227"/>
      <c r="J90" s="227"/>
      <c r="K90" s="41"/>
      <c r="L90" s="41"/>
      <c r="M90" s="45"/>
      <c r="N90" s="228"/>
      <c r="O90" s="229"/>
      <c r="P90" s="85"/>
      <c r="Q90" s="85"/>
      <c r="R90" s="85"/>
      <c r="S90" s="85"/>
      <c r="T90" s="85"/>
      <c r="U90" s="85"/>
      <c r="V90" s="85"/>
      <c r="W90" s="85"/>
      <c r="X90" s="86"/>
      <c r="Y90" s="39"/>
      <c r="Z90" s="39"/>
      <c r="AA90" s="39"/>
      <c r="AB90" s="39"/>
      <c r="AC90" s="39"/>
      <c r="AD90" s="39"/>
      <c r="AE90" s="39"/>
      <c r="AT90" s="18" t="s">
        <v>161</v>
      </c>
      <c r="AU90" s="18" t="s">
        <v>83</v>
      </c>
    </row>
    <row r="91" s="2" customFormat="1">
      <c r="A91" s="39"/>
      <c r="B91" s="40"/>
      <c r="C91" s="41"/>
      <c r="D91" s="230" t="s">
        <v>163</v>
      </c>
      <c r="E91" s="41"/>
      <c r="F91" s="231" t="s">
        <v>882</v>
      </c>
      <c r="G91" s="41"/>
      <c r="H91" s="41"/>
      <c r="I91" s="227"/>
      <c r="J91" s="227"/>
      <c r="K91" s="41"/>
      <c r="L91" s="41"/>
      <c r="M91" s="45"/>
      <c r="N91" s="228"/>
      <c r="O91" s="229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163</v>
      </c>
      <c r="AU91" s="18" t="s">
        <v>83</v>
      </c>
    </row>
    <row r="92" s="2" customFormat="1" ht="24.15" customHeight="1">
      <c r="A92" s="39"/>
      <c r="B92" s="40"/>
      <c r="C92" s="210" t="s">
        <v>83</v>
      </c>
      <c r="D92" s="210" t="s">
        <v>155</v>
      </c>
      <c r="E92" s="211" t="s">
        <v>883</v>
      </c>
      <c r="F92" s="212" t="s">
        <v>884</v>
      </c>
      <c r="G92" s="213" t="s">
        <v>879</v>
      </c>
      <c r="H92" s="214">
        <v>1</v>
      </c>
      <c r="I92" s="215"/>
      <c r="J92" s="215"/>
      <c r="K92" s="216">
        <f>ROUND(P92*H92,2)</f>
        <v>0</v>
      </c>
      <c r="L92" s="217"/>
      <c r="M92" s="45"/>
      <c r="N92" s="218" t="s">
        <v>20</v>
      </c>
      <c r="O92" s="219" t="s">
        <v>42</v>
      </c>
      <c r="P92" s="220">
        <f>I92+J92</f>
        <v>0</v>
      </c>
      <c r="Q92" s="220">
        <f>ROUND(I92*H92,2)</f>
        <v>0</v>
      </c>
      <c r="R92" s="220">
        <f>ROUND(J92*H92,2)</f>
        <v>0</v>
      </c>
      <c r="S92" s="85"/>
      <c r="T92" s="221">
        <f>S92*H92</f>
        <v>0</v>
      </c>
      <c r="U92" s="221">
        <v>0</v>
      </c>
      <c r="V92" s="221">
        <f>U92*H92</f>
        <v>0</v>
      </c>
      <c r="W92" s="221">
        <v>0</v>
      </c>
      <c r="X92" s="222">
        <f>W92*H92</f>
        <v>0</v>
      </c>
      <c r="Y92" s="39"/>
      <c r="Z92" s="39"/>
      <c r="AA92" s="39"/>
      <c r="AB92" s="39"/>
      <c r="AC92" s="39"/>
      <c r="AD92" s="39"/>
      <c r="AE92" s="39"/>
      <c r="AR92" s="223" t="s">
        <v>880</v>
      </c>
      <c r="AT92" s="223" t="s">
        <v>155</v>
      </c>
      <c r="AU92" s="223" t="s">
        <v>83</v>
      </c>
      <c r="AY92" s="18" t="s">
        <v>153</v>
      </c>
      <c r="BE92" s="224">
        <f>IF(O92="základní",K92,0)</f>
        <v>0</v>
      </c>
      <c r="BF92" s="224">
        <f>IF(O92="snížená",K92,0)</f>
        <v>0</v>
      </c>
      <c r="BG92" s="224">
        <f>IF(O92="zákl. přenesená",K92,0)</f>
        <v>0</v>
      </c>
      <c r="BH92" s="224">
        <f>IF(O92="sníž. přenesená",K92,0)</f>
        <v>0</v>
      </c>
      <c r="BI92" s="224">
        <f>IF(O92="nulová",K92,0)</f>
        <v>0</v>
      </c>
      <c r="BJ92" s="18" t="s">
        <v>81</v>
      </c>
      <c r="BK92" s="224">
        <f>ROUND(P92*H92,2)</f>
        <v>0</v>
      </c>
      <c r="BL92" s="18" t="s">
        <v>880</v>
      </c>
      <c r="BM92" s="223" t="s">
        <v>885</v>
      </c>
    </row>
    <row r="93" s="2" customFormat="1">
      <c r="A93" s="39"/>
      <c r="B93" s="40"/>
      <c r="C93" s="41"/>
      <c r="D93" s="225" t="s">
        <v>161</v>
      </c>
      <c r="E93" s="41"/>
      <c r="F93" s="226" t="s">
        <v>886</v>
      </c>
      <c r="G93" s="41"/>
      <c r="H93" s="41"/>
      <c r="I93" s="227"/>
      <c r="J93" s="227"/>
      <c r="K93" s="41"/>
      <c r="L93" s="41"/>
      <c r="M93" s="45"/>
      <c r="N93" s="228"/>
      <c r="O93" s="229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161</v>
      </c>
      <c r="AU93" s="18" t="s">
        <v>83</v>
      </c>
    </row>
    <row r="94" s="12" customFormat="1" ht="22.8" customHeight="1">
      <c r="A94" s="12"/>
      <c r="B94" s="193"/>
      <c r="C94" s="194"/>
      <c r="D94" s="195" t="s">
        <v>72</v>
      </c>
      <c r="E94" s="208" t="s">
        <v>887</v>
      </c>
      <c r="F94" s="208" t="s">
        <v>888</v>
      </c>
      <c r="G94" s="194"/>
      <c r="H94" s="194"/>
      <c r="I94" s="197"/>
      <c r="J94" s="197"/>
      <c r="K94" s="209">
        <f>BK94</f>
        <v>0</v>
      </c>
      <c r="L94" s="194"/>
      <c r="M94" s="199"/>
      <c r="N94" s="200"/>
      <c r="O94" s="201"/>
      <c r="P94" s="201"/>
      <c r="Q94" s="202">
        <f>SUM(Q95:Q96)</f>
        <v>0</v>
      </c>
      <c r="R94" s="202">
        <f>SUM(R95:R96)</f>
        <v>0</v>
      </c>
      <c r="S94" s="201"/>
      <c r="T94" s="203">
        <f>SUM(T95:T96)</f>
        <v>0</v>
      </c>
      <c r="U94" s="201"/>
      <c r="V94" s="203">
        <f>SUM(V95:V96)</f>
        <v>0</v>
      </c>
      <c r="W94" s="201"/>
      <c r="X94" s="204">
        <f>SUM(X95:X96)</f>
        <v>0</v>
      </c>
      <c r="Y94" s="12"/>
      <c r="Z94" s="12"/>
      <c r="AA94" s="12"/>
      <c r="AB94" s="12"/>
      <c r="AC94" s="12"/>
      <c r="AD94" s="12"/>
      <c r="AE94" s="12"/>
      <c r="AR94" s="205" t="s">
        <v>186</v>
      </c>
      <c r="AT94" s="206" t="s">
        <v>72</v>
      </c>
      <c r="AU94" s="206" t="s">
        <v>81</v>
      </c>
      <c r="AY94" s="205" t="s">
        <v>153</v>
      </c>
      <c r="BK94" s="207">
        <f>SUM(BK95:BK96)</f>
        <v>0</v>
      </c>
    </row>
    <row r="95" s="2" customFormat="1" ht="16.5" customHeight="1">
      <c r="A95" s="39"/>
      <c r="B95" s="40"/>
      <c r="C95" s="210" t="s">
        <v>173</v>
      </c>
      <c r="D95" s="210" t="s">
        <v>155</v>
      </c>
      <c r="E95" s="211" t="s">
        <v>889</v>
      </c>
      <c r="F95" s="212" t="s">
        <v>888</v>
      </c>
      <c r="G95" s="213" t="s">
        <v>879</v>
      </c>
      <c r="H95" s="214">
        <v>1</v>
      </c>
      <c r="I95" s="215"/>
      <c r="J95" s="215"/>
      <c r="K95" s="216">
        <f>ROUND(P95*H95,2)</f>
        <v>0</v>
      </c>
      <c r="L95" s="217"/>
      <c r="M95" s="45"/>
      <c r="N95" s="218" t="s">
        <v>20</v>
      </c>
      <c r="O95" s="219" t="s">
        <v>42</v>
      </c>
      <c r="P95" s="220">
        <f>I95+J95</f>
        <v>0</v>
      </c>
      <c r="Q95" s="220">
        <f>ROUND(I95*H95,2)</f>
        <v>0</v>
      </c>
      <c r="R95" s="220">
        <f>ROUND(J95*H95,2)</f>
        <v>0</v>
      </c>
      <c r="S95" s="85"/>
      <c r="T95" s="221">
        <f>S95*H95</f>
        <v>0</v>
      </c>
      <c r="U95" s="221">
        <v>0</v>
      </c>
      <c r="V95" s="221">
        <f>U95*H95</f>
        <v>0</v>
      </c>
      <c r="W95" s="221">
        <v>0</v>
      </c>
      <c r="X95" s="222">
        <f>W95*H95</f>
        <v>0</v>
      </c>
      <c r="Y95" s="39"/>
      <c r="Z95" s="39"/>
      <c r="AA95" s="39"/>
      <c r="AB95" s="39"/>
      <c r="AC95" s="39"/>
      <c r="AD95" s="39"/>
      <c r="AE95" s="39"/>
      <c r="AR95" s="223" t="s">
        <v>880</v>
      </c>
      <c r="AT95" s="223" t="s">
        <v>155</v>
      </c>
      <c r="AU95" s="223" t="s">
        <v>83</v>
      </c>
      <c r="AY95" s="18" t="s">
        <v>153</v>
      </c>
      <c r="BE95" s="224">
        <f>IF(O95="základní",K95,0)</f>
        <v>0</v>
      </c>
      <c r="BF95" s="224">
        <f>IF(O95="snížená",K95,0)</f>
        <v>0</v>
      </c>
      <c r="BG95" s="224">
        <f>IF(O95="zákl. přenesená",K95,0)</f>
        <v>0</v>
      </c>
      <c r="BH95" s="224">
        <f>IF(O95="sníž. přenesená",K95,0)</f>
        <v>0</v>
      </c>
      <c r="BI95" s="224">
        <f>IF(O95="nulová",K95,0)</f>
        <v>0</v>
      </c>
      <c r="BJ95" s="18" t="s">
        <v>81</v>
      </c>
      <c r="BK95" s="224">
        <f>ROUND(P95*H95,2)</f>
        <v>0</v>
      </c>
      <c r="BL95" s="18" t="s">
        <v>880</v>
      </c>
      <c r="BM95" s="223" t="s">
        <v>890</v>
      </c>
    </row>
    <row r="96" s="2" customFormat="1">
      <c r="A96" s="39"/>
      <c r="B96" s="40"/>
      <c r="C96" s="41"/>
      <c r="D96" s="225" t="s">
        <v>161</v>
      </c>
      <c r="E96" s="41"/>
      <c r="F96" s="226" t="s">
        <v>888</v>
      </c>
      <c r="G96" s="41"/>
      <c r="H96" s="41"/>
      <c r="I96" s="227"/>
      <c r="J96" s="227"/>
      <c r="K96" s="41"/>
      <c r="L96" s="41"/>
      <c r="M96" s="45"/>
      <c r="N96" s="228"/>
      <c r="O96" s="229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83</v>
      </c>
    </row>
    <row r="97" s="12" customFormat="1" ht="22.8" customHeight="1">
      <c r="A97" s="12"/>
      <c r="B97" s="193"/>
      <c r="C97" s="194"/>
      <c r="D97" s="195" t="s">
        <v>72</v>
      </c>
      <c r="E97" s="208" t="s">
        <v>891</v>
      </c>
      <c r="F97" s="208" t="s">
        <v>892</v>
      </c>
      <c r="G97" s="194"/>
      <c r="H97" s="194"/>
      <c r="I97" s="197"/>
      <c r="J97" s="197"/>
      <c r="K97" s="209">
        <f>BK97</f>
        <v>0</v>
      </c>
      <c r="L97" s="194"/>
      <c r="M97" s="199"/>
      <c r="N97" s="200"/>
      <c r="O97" s="201"/>
      <c r="P97" s="201"/>
      <c r="Q97" s="202">
        <f>SUM(Q98:Q99)</f>
        <v>0</v>
      </c>
      <c r="R97" s="202">
        <f>SUM(R98:R99)</f>
        <v>0</v>
      </c>
      <c r="S97" s="201"/>
      <c r="T97" s="203">
        <f>SUM(T98:T99)</f>
        <v>0</v>
      </c>
      <c r="U97" s="201"/>
      <c r="V97" s="203">
        <f>SUM(V98:V99)</f>
        <v>0</v>
      </c>
      <c r="W97" s="201"/>
      <c r="X97" s="204">
        <f>SUM(X98:X99)</f>
        <v>0</v>
      </c>
      <c r="Y97" s="12"/>
      <c r="Z97" s="12"/>
      <c r="AA97" s="12"/>
      <c r="AB97" s="12"/>
      <c r="AC97" s="12"/>
      <c r="AD97" s="12"/>
      <c r="AE97" s="12"/>
      <c r="AR97" s="205" t="s">
        <v>186</v>
      </c>
      <c r="AT97" s="206" t="s">
        <v>72</v>
      </c>
      <c r="AU97" s="206" t="s">
        <v>81</v>
      </c>
      <c r="AY97" s="205" t="s">
        <v>153</v>
      </c>
      <c r="BK97" s="207">
        <f>SUM(BK98:BK99)</f>
        <v>0</v>
      </c>
    </row>
    <row r="98" s="2" customFormat="1" ht="24.15" customHeight="1">
      <c r="A98" s="39"/>
      <c r="B98" s="40"/>
      <c r="C98" s="210" t="s">
        <v>159</v>
      </c>
      <c r="D98" s="210" t="s">
        <v>155</v>
      </c>
      <c r="E98" s="211" t="s">
        <v>893</v>
      </c>
      <c r="F98" s="212" t="s">
        <v>894</v>
      </c>
      <c r="G98" s="213" t="s">
        <v>496</v>
      </c>
      <c r="H98" s="214">
        <v>30</v>
      </c>
      <c r="I98" s="215"/>
      <c r="J98" s="215"/>
      <c r="K98" s="216">
        <f>ROUND(P98*H98,2)</f>
        <v>0</v>
      </c>
      <c r="L98" s="217"/>
      <c r="M98" s="45"/>
      <c r="N98" s="218" t="s">
        <v>20</v>
      </c>
      <c r="O98" s="219" t="s">
        <v>42</v>
      </c>
      <c r="P98" s="220">
        <f>I98+J98</f>
        <v>0</v>
      </c>
      <c r="Q98" s="220">
        <f>ROUND(I98*H98,2)</f>
        <v>0</v>
      </c>
      <c r="R98" s="220">
        <f>ROUND(J98*H98,2)</f>
        <v>0</v>
      </c>
      <c r="S98" s="85"/>
      <c r="T98" s="221">
        <f>S98*H98</f>
        <v>0</v>
      </c>
      <c r="U98" s="221">
        <v>0</v>
      </c>
      <c r="V98" s="221">
        <f>U98*H98</f>
        <v>0</v>
      </c>
      <c r="W98" s="221">
        <v>0</v>
      </c>
      <c r="X98" s="222">
        <f>W98*H98</f>
        <v>0</v>
      </c>
      <c r="Y98" s="39"/>
      <c r="Z98" s="39"/>
      <c r="AA98" s="39"/>
      <c r="AB98" s="39"/>
      <c r="AC98" s="39"/>
      <c r="AD98" s="39"/>
      <c r="AE98" s="39"/>
      <c r="AR98" s="223" t="s">
        <v>880</v>
      </c>
      <c r="AT98" s="223" t="s">
        <v>155</v>
      </c>
      <c r="AU98" s="223" t="s">
        <v>83</v>
      </c>
      <c r="AY98" s="18" t="s">
        <v>153</v>
      </c>
      <c r="BE98" s="224">
        <f>IF(O98="základní",K98,0)</f>
        <v>0</v>
      </c>
      <c r="BF98" s="224">
        <f>IF(O98="snížená",K98,0)</f>
        <v>0</v>
      </c>
      <c r="BG98" s="224">
        <f>IF(O98="zákl. přenesená",K98,0)</f>
        <v>0</v>
      </c>
      <c r="BH98" s="224">
        <f>IF(O98="sníž. přenesená",K98,0)</f>
        <v>0</v>
      </c>
      <c r="BI98" s="224">
        <f>IF(O98="nulová",K98,0)</f>
        <v>0</v>
      </c>
      <c r="BJ98" s="18" t="s">
        <v>81</v>
      </c>
      <c r="BK98" s="224">
        <f>ROUND(P98*H98,2)</f>
        <v>0</v>
      </c>
      <c r="BL98" s="18" t="s">
        <v>880</v>
      </c>
      <c r="BM98" s="223" t="s">
        <v>895</v>
      </c>
    </row>
    <row r="99" s="2" customFormat="1">
      <c r="A99" s="39"/>
      <c r="B99" s="40"/>
      <c r="C99" s="41"/>
      <c r="D99" s="225" t="s">
        <v>161</v>
      </c>
      <c r="E99" s="41"/>
      <c r="F99" s="226" t="s">
        <v>896</v>
      </c>
      <c r="G99" s="41"/>
      <c r="H99" s="41"/>
      <c r="I99" s="227"/>
      <c r="J99" s="227"/>
      <c r="K99" s="41"/>
      <c r="L99" s="41"/>
      <c r="M99" s="45"/>
      <c r="N99" s="228"/>
      <c r="O99" s="229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161</v>
      </c>
      <c r="AU99" s="18" t="s">
        <v>83</v>
      </c>
    </row>
    <row r="100" s="12" customFormat="1" ht="22.8" customHeight="1">
      <c r="A100" s="12"/>
      <c r="B100" s="193"/>
      <c r="C100" s="194"/>
      <c r="D100" s="195" t="s">
        <v>72</v>
      </c>
      <c r="E100" s="208" t="s">
        <v>897</v>
      </c>
      <c r="F100" s="208" t="s">
        <v>898</v>
      </c>
      <c r="G100" s="194"/>
      <c r="H100" s="194"/>
      <c r="I100" s="197"/>
      <c r="J100" s="197"/>
      <c r="K100" s="209">
        <f>BK100</f>
        <v>0</v>
      </c>
      <c r="L100" s="194"/>
      <c r="M100" s="199"/>
      <c r="N100" s="200"/>
      <c r="O100" s="201"/>
      <c r="P100" s="201"/>
      <c r="Q100" s="202">
        <f>SUM(Q101:Q103)</f>
        <v>0</v>
      </c>
      <c r="R100" s="202">
        <f>SUM(R101:R103)</f>
        <v>0</v>
      </c>
      <c r="S100" s="201"/>
      <c r="T100" s="203">
        <f>SUM(T101:T103)</f>
        <v>0</v>
      </c>
      <c r="U100" s="201"/>
      <c r="V100" s="203">
        <f>SUM(V101:V103)</f>
        <v>0</v>
      </c>
      <c r="W100" s="201"/>
      <c r="X100" s="204">
        <f>SUM(X101:X103)</f>
        <v>0</v>
      </c>
      <c r="Y100" s="12"/>
      <c r="Z100" s="12"/>
      <c r="AA100" s="12"/>
      <c r="AB100" s="12"/>
      <c r="AC100" s="12"/>
      <c r="AD100" s="12"/>
      <c r="AE100" s="12"/>
      <c r="AR100" s="205" t="s">
        <v>186</v>
      </c>
      <c r="AT100" s="206" t="s">
        <v>72</v>
      </c>
      <c r="AU100" s="206" t="s">
        <v>81</v>
      </c>
      <c r="AY100" s="205" t="s">
        <v>153</v>
      </c>
      <c r="BK100" s="207">
        <f>SUM(BK101:BK103)</f>
        <v>0</v>
      </c>
    </row>
    <row r="101" s="2" customFormat="1" ht="16.5" customHeight="1">
      <c r="A101" s="39"/>
      <c r="B101" s="40"/>
      <c r="C101" s="210" t="s">
        <v>186</v>
      </c>
      <c r="D101" s="210" t="s">
        <v>155</v>
      </c>
      <c r="E101" s="211" t="s">
        <v>899</v>
      </c>
      <c r="F101" s="212" t="s">
        <v>900</v>
      </c>
      <c r="G101" s="213" t="s">
        <v>879</v>
      </c>
      <c r="H101" s="214">
        <v>1</v>
      </c>
      <c r="I101" s="215"/>
      <c r="J101" s="215"/>
      <c r="K101" s="216">
        <f>ROUND(P101*H101,2)</f>
        <v>0</v>
      </c>
      <c r="L101" s="217"/>
      <c r="M101" s="45"/>
      <c r="N101" s="218" t="s">
        <v>20</v>
      </c>
      <c r="O101" s="219" t="s">
        <v>42</v>
      </c>
      <c r="P101" s="220">
        <f>I101+J101</f>
        <v>0</v>
      </c>
      <c r="Q101" s="220">
        <f>ROUND(I101*H101,2)</f>
        <v>0</v>
      </c>
      <c r="R101" s="220">
        <f>ROUND(J101*H101,2)</f>
        <v>0</v>
      </c>
      <c r="S101" s="85"/>
      <c r="T101" s="221">
        <f>S101*H101</f>
        <v>0</v>
      </c>
      <c r="U101" s="221">
        <v>0</v>
      </c>
      <c r="V101" s="221">
        <f>U101*H101</f>
        <v>0</v>
      </c>
      <c r="W101" s="221">
        <v>0</v>
      </c>
      <c r="X101" s="222">
        <f>W101*H101</f>
        <v>0</v>
      </c>
      <c r="Y101" s="39"/>
      <c r="Z101" s="39"/>
      <c r="AA101" s="39"/>
      <c r="AB101" s="39"/>
      <c r="AC101" s="39"/>
      <c r="AD101" s="39"/>
      <c r="AE101" s="39"/>
      <c r="AR101" s="223" t="s">
        <v>880</v>
      </c>
      <c r="AT101" s="223" t="s">
        <v>155</v>
      </c>
      <c r="AU101" s="223" t="s">
        <v>83</v>
      </c>
      <c r="AY101" s="18" t="s">
        <v>153</v>
      </c>
      <c r="BE101" s="224">
        <f>IF(O101="základní",K101,0)</f>
        <v>0</v>
      </c>
      <c r="BF101" s="224">
        <f>IF(O101="snížená",K101,0)</f>
        <v>0</v>
      </c>
      <c r="BG101" s="224">
        <f>IF(O101="zákl. přenesená",K101,0)</f>
        <v>0</v>
      </c>
      <c r="BH101" s="224">
        <f>IF(O101="sníž. přenesená",K101,0)</f>
        <v>0</v>
      </c>
      <c r="BI101" s="224">
        <f>IF(O101="nulová",K101,0)</f>
        <v>0</v>
      </c>
      <c r="BJ101" s="18" t="s">
        <v>81</v>
      </c>
      <c r="BK101" s="224">
        <f>ROUND(P101*H101,2)</f>
        <v>0</v>
      </c>
      <c r="BL101" s="18" t="s">
        <v>880</v>
      </c>
      <c r="BM101" s="223" t="s">
        <v>901</v>
      </c>
    </row>
    <row r="102" s="2" customFormat="1">
      <c r="A102" s="39"/>
      <c r="B102" s="40"/>
      <c r="C102" s="41"/>
      <c r="D102" s="225" t="s">
        <v>161</v>
      </c>
      <c r="E102" s="41"/>
      <c r="F102" s="226" t="s">
        <v>900</v>
      </c>
      <c r="G102" s="41"/>
      <c r="H102" s="41"/>
      <c r="I102" s="227"/>
      <c r="J102" s="227"/>
      <c r="K102" s="41"/>
      <c r="L102" s="41"/>
      <c r="M102" s="45"/>
      <c r="N102" s="228"/>
      <c r="O102" s="229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161</v>
      </c>
      <c r="AU102" s="18" t="s">
        <v>83</v>
      </c>
    </row>
    <row r="103" s="2" customFormat="1">
      <c r="A103" s="39"/>
      <c r="B103" s="40"/>
      <c r="C103" s="41"/>
      <c r="D103" s="230" t="s">
        <v>163</v>
      </c>
      <c r="E103" s="41"/>
      <c r="F103" s="231" t="s">
        <v>902</v>
      </c>
      <c r="G103" s="41"/>
      <c r="H103" s="41"/>
      <c r="I103" s="227"/>
      <c r="J103" s="227"/>
      <c r="K103" s="41"/>
      <c r="L103" s="41"/>
      <c r="M103" s="45"/>
      <c r="N103" s="264"/>
      <c r="O103" s="265"/>
      <c r="P103" s="266"/>
      <c r="Q103" s="266"/>
      <c r="R103" s="266"/>
      <c r="S103" s="266"/>
      <c r="T103" s="266"/>
      <c r="U103" s="266"/>
      <c r="V103" s="266"/>
      <c r="W103" s="266"/>
      <c r="X103" s="267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83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45"/>
      <c r="N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P3gdMkaXiYc1EIreRh0/uaEWjN2dz8h5DERlVvXn71NyIt9L0w8ePPtsSm1JRZPglEWfR1Rmm9LCrkxqsjmUgA==" hashValue="BbwOfB18g9bHtsgsS8uJ7IhziBxzhJ+2fpwNY+vXqtZfoCmXsI315JRkj634IMfvYwk7dQtCz9gM5KudFGKTfQ==" algorithmName="SHA-512" password="CC35"/>
  <autoFilter ref="C85:L103"/>
  <mergeCells count="9">
    <mergeCell ref="E7:H7"/>
    <mergeCell ref="E9:H9"/>
    <mergeCell ref="E18:H18"/>
    <mergeCell ref="E27:H27"/>
    <mergeCell ref="E50:H50"/>
    <mergeCell ref="E52:H52"/>
    <mergeCell ref="E76:H76"/>
    <mergeCell ref="E78:H78"/>
    <mergeCell ref="M2:Z2"/>
  </mergeCells>
  <hyperlinks>
    <hyperlink ref="F91" r:id="rId1" display="https://podminky.urs.cz/item/CS_URS_2022_02/011314000"/>
    <hyperlink ref="F103" r:id="rId2" display="https://podminky.urs.cz/item/CS_URS_2022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Duben</dc:creator>
  <cp:lastModifiedBy>Jan Duben</cp:lastModifiedBy>
  <dcterms:created xsi:type="dcterms:W3CDTF">2024-06-03T10:36:42Z</dcterms:created>
  <dcterms:modified xsi:type="dcterms:W3CDTF">2024-06-03T10:36:58Z</dcterms:modified>
</cp:coreProperties>
</file>